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Kismedve\Documents\"/>
    </mc:Choice>
  </mc:AlternateContent>
  <xr:revisionPtr revIDLastSave="0" documentId="13_ncr:1_{ADD0BE8E-B4FC-43F9-B415-C44DA29ED44F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Tartalékalap nyilvántartása" sheetId="1" r:id="rId1"/>
    <sheet name="Költségvetés-bevételek" sheetId="2" r:id="rId2"/>
    <sheet name="Költségvetés-Kiadás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9" roundtripDataSignature="AMtx7mi0DpXKmRcH6UbYIT/UnawX2px3fQ=="/>
    </ext>
  </extLst>
</workbook>
</file>

<file path=xl/calcChain.xml><?xml version="1.0" encoding="utf-8"?>
<calcChain xmlns="http://schemas.openxmlformats.org/spreadsheetml/2006/main">
  <c r="D18" i="2" l="1"/>
  <c r="D197" i="4"/>
  <c r="D190" i="4"/>
  <c r="D186" i="4"/>
  <c r="D164" i="4"/>
  <c r="D155" i="4"/>
  <c r="D152" i="4"/>
  <c r="D140" i="4"/>
  <c r="D128" i="4"/>
  <c r="D116" i="4"/>
  <c r="D104" i="4"/>
  <c r="D92" i="4"/>
  <c r="D80" i="4"/>
  <c r="D67" i="4"/>
  <c r="D55" i="4"/>
  <c r="D46" i="4"/>
  <c r="D36" i="4"/>
  <c r="D26" i="4"/>
  <c r="D4" i="4"/>
  <c r="D59" i="2"/>
  <c r="D55" i="2"/>
  <c r="D34" i="2"/>
  <c r="D31" i="2"/>
  <c r="D23" i="2"/>
  <c r="D9" i="2"/>
  <c r="D4" i="2"/>
  <c r="B4" i="4"/>
  <c r="B26" i="4"/>
  <c r="B36" i="4"/>
  <c r="B46" i="4"/>
  <c r="B56" i="4"/>
  <c r="B55" i="4" s="1"/>
  <c r="B68" i="4"/>
  <c r="B67" i="4" s="1"/>
  <c r="B80" i="4"/>
  <c r="B81" i="4"/>
  <c r="B93" i="4"/>
  <c r="B92" i="4" s="1"/>
  <c r="B105" i="4"/>
  <c r="B104" i="4" s="1"/>
  <c r="B116" i="4"/>
  <c r="B128" i="4"/>
  <c r="B140" i="4"/>
  <c r="B152" i="4"/>
  <c r="B155" i="4"/>
  <c r="B164" i="4"/>
  <c r="B186" i="4"/>
  <c r="B190" i="4"/>
  <c r="B197" i="4"/>
  <c r="D66" i="2" l="1"/>
  <c r="D203" i="4"/>
  <c r="B203" i="4"/>
  <c r="B59" i="2"/>
  <c r="B55" i="2"/>
  <c r="B34" i="2"/>
  <c r="B31" i="2"/>
  <c r="B23" i="2"/>
  <c r="B18" i="2"/>
  <c r="B9" i="2"/>
  <c r="B4" i="2"/>
  <c r="C2" i="1"/>
  <c r="B6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Kismedve</author>
  </authors>
  <commentList>
    <comment ref="D10" authorId="0" shapeId="0" xr:uid="{50021DA7-EAD9-4C9D-B30F-66137AEEF7DB}">
      <text>
        <r>
          <rPr>
            <b/>
            <sz val="9"/>
            <color indexed="81"/>
            <rFont val="Segoe UI"/>
            <family val="2"/>
            <charset val="238"/>
          </rPr>
          <t>Kismedve:</t>
        </r>
        <r>
          <rPr>
            <sz val="9"/>
            <color indexed="81"/>
            <rFont val="Segoe UI"/>
            <family val="2"/>
            <charset val="238"/>
          </rPr>
          <t xml:space="preserve">
csapatok támogatása
</t>
        </r>
      </text>
    </comment>
    <comment ref="D12" authorId="0" shapeId="0" xr:uid="{7B0B3A52-6E8C-432D-860A-6F2D3A3B6691}">
      <text>
        <r>
          <rPr>
            <b/>
            <sz val="9"/>
            <color indexed="81"/>
            <rFont val="Segoe UI"/>
            <family val="2"/>
            <charset val="238"/>
          </rPr>
          <t>Kismedve:</t>
        </r>
        <r>
          <rPr>
            <sz val="9"/>
            <color indexed="81"/>
            <rFont val="Segoe UI"/>
            <family val="2"/>
            <charset val="238"/>
          </rPr>
          <t xml:space="preserve">
Működésre 68.000 Eur
Fülekre: 117.000 Eur</t>
        </r>
      </text>
    </comment>
    <comment ref="D14" authorId="0" shapeId="0" xr:uid="{E77344BE-4D74-4E65-BDDD-667F858DFE9D}">
      <text>
        <r>
          <rPr>
            <b/>
            <sz val="9"/>
            <color indexed="81"/>
            <rFont val="Segoe UI"/>
            <family val="2"/>
            <charset val="238"/>
          </rPr>
          <t>Kismedve:</t>
        </r>
        <r>
          <rPr>
            <sz val="9"/>
            <color indexed="81"/>
            <rFont val="Segoe UI"/>
            <family val="2"/>
            <charset val="238"/>
          </rPr>
          <t xml:space="preserve">
általánosra 480 Eur
SETA Tábori jármű 500 Eur
Eü felszerelés szállítása 520 Eur</t>
        </r>
      </text>
    </comment>
    <comment ref="A61" authorId="0" shapeId="0" xr:uid="{2086BAB3-FD58-46BC-885D-1FFAB7FDE639}">
      <text>
        <r>
          <rPr>
            <b/>
            <sz val="9"/>
            <color indexed="81"/>
            <rFont val="Segoe UI"/>
            <family val="2"/>
            <charset val="238"/>
          </rPr>
          <t>Kismedve:
mivel nem tudom, hogy alakul a tornai és ipolysági ingatlanjaink sorsa, nincs ingatlaneladási bevétel betervezve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Kismedve</author>
  </authors>
  <commentList>
    <comment ref="D47" authorId="0" shapeId="0" xr:uid="{85483609-9C91-4F23-B6AD-40C726EC98DD}">
      <text>
        <r>
          <rPr>
            <b/>
            <sz val="9"/>
            <color indexed="81"/>
            <rFont val="Segoe UI"/>
            <charset val="1"/>
          </rPr>
          <t>Kismedve:</t>
        </r>
        <r>
          <rPr>
            <sz val="9"/>
            <color indexed="81"/>
            <rFont val="Segoe UI"/>
            <charset val="1"/>
          </rPr>
          <t xml:space="preserve">
Félállás költségei (a teljes állás bruttó 800 Eur lenne)</t>
        </r>
      </text>
    </comment>
    <comment ref="D73" authorId="0" shapeId="0" xr:uid="{A615A5FD-AE83-4E45-AA95-E8AC52446C2E}">
      <text>
        <r>
          <rPr>
            <b/>
            <sz val="9"/>
            <color indexed="81"/>
            <rFont val="Segoe UI"/>
            <charset val="1"/>
          </rPr>
          <t>Kismedve:</t>
        </r>
        <r>
          <rPr>
            <sz val="9"/>
            <color indexed="81"/>
            <rFont val="Segoe UI"/>
            <charset val="1"/>
          </rPr>
          <t xml:space="preserve">
Az eredetileg ide szánt összeg meg lett emelve a gondnok eredetileg betervezett bérköltségéből felszabadult összeggel.</t>
        </r>
      </text>
    </comment>
    <comment ref="C101" authorId="0" shapeId="0" xr:uid="{3AEBE320-224A-442B-95D3-A94B749F1D1C}">
      <text>
        <r>
          <rPr>
            <b/>
            <sz val="9"/>
            <color indexed="81"/>
            <rFont val="Segoe UI"/>
            <charset val="1"/>
          </rPr>
          <t>Kismedve:</t>
        </r>
        <r>
          <rPr>
            <sz val="9"/>
            <color indexed="81"/>
            <rFont val="Segoe UI"/>
            <charset val="1"/>
          </rPr>
          <t xml:space="preserve">
2021-ben egyszerre kérte az önkormányzat a 2020-as és 2021-es evi, már megemelt összegű ingatlanadót. 2020-ban nem küldték ki.</t>
        </r>
      </text>
    </comment>
    <comment ref="D138" authorId="0" shapeId="0" xr:uid="{5CEC147C-F23E-4DEA-B7D4-D037A99820FC}">
      <text>
        <r>
          <rPr>
            <b/>
            <sz val="9"/>
            <color indexed="81"/>
            <rFont val="Segoe UI"/>
            <charset val="1"/>
          </rPr>
          <t>Kismedve:</t>
        </r>
        <r>
          <rPr>
            <sz val="9"/>
            <color indexed="81"/>
            <rFont val="Segoe UI"/>
            <charset val="1"/>
          </rPr>
          <t xml:space="preserve">
Folyamatban van az ügyintézése egy célzott támogatásnak erre a célra, reméljük összejön. Bevételi oldalon ennek remélt fedezete az Alapítványok részben található meg.</t>
        </r>
      </text>
    </comment>
    <comment ref="D146" authorId="0" shapeId="0" xr:uid="{6042EE2F-2399-4360-9700-63E62446D1E9}">
      <text>
        <r>
          <rPr>
            <b/>
            <sz val="9"/>
            <color indexed="81"/>
            <rFont val="Segoe UI"/>
            <charset val="1"/>
          </rPr>
          <t>Kismedve:</t>
        </r>
        <r>
          <rPr>
            <sz val="9"/>
            <color indexed="81"/>
            <rFont val="Segoe UI"/>
            <charset val="1"/>
          </rPr>
          <t xml:space="preserve">
szükség esetén a legszükségesebb állagmegőrzésre</t>
        </r>
      </text>
    </comment>
    <comment ref="C193" authorId="0" shapeId="0" xr:uid="{43E9E77F-D342-4D7A-856A-B9964D1EEE09}">
      <text>
        <r>
          <rPr>
            <b/>
            <sz val="9"/>
            <color indexed="81"/>
            <rFont val="Segoe UI"/>
            <family val="2"/>
            <charset val="238"/>
          </rPr>
          <t>Kismedve:</t>
        </r>
        <r>
          <rPr>
            <sz val="9"/>
            <color indexed="81"/>
            <rFont val="Segoe UI"/>
            <family val="2"/>
            <charset val="238"/>
          </rPr>
          <t xml:space="preserve">
ebben benne van a 2020-ban es a 2021-ben beerkezett adotamogatasbol visszaigenyelt osszegek
</t>
        </r>
      </text>
    </comment>
    <comment ref="A200" authorId="0" shapeId="0" xr:uid="{A80599D4-1915-471D-8141-B482D48B1CB8}">
      <text>
        <r>
          <rPr>
            <b/>
            <sz val="9"/>
            <color indexed="81"/>
            <rFont val="Segoe UI"/>
            <family val="2"/>
            <charset val="238"/>
          </rPr>
          <t>Kismedve:</t>
        </r>
        <r>
          <rPr>
            <sz val="9"/>
            <color indexed="81"/>
            <rFont val="Segoe UI"/>
            <family val="2"/>
            <charset val="238"/>
          </rPr>
          <t xml:space="preserve">
Tartalékalapban maradó összeg + belső tartalék váratlan kiadásokra</t>
        </r>
      </text>
    </comment>
    <comment ref="D200" authorId="0" shapeId="0" xr:uid="{014BE798-E307-4BDC-AF93-43DB4CF88808}">
      <text>
        <r>
          <rPr>
            <b/>
            <sz val="9"/>
            <color indexed="81"/>
            <rFont val="Segoe UI"/>
            <family val="2"/>
            <charset val="238"/>
          </rPr>
          <t>Kismedve:</t>
        </r>
        <r>
          <rPr>
            <sz val="9"/>
            <color indexed="81"/>
            <rFont val="Segoe UI"/>
            <family val="2"/>
            <charset val="238"/>
          </rPr>
          <t xml:space="preserve">
Tartalékalapban maradó összeg 4521+4500 Eur + belső tartalék váratlan kiadásokra 1019 Eur
</t>
        </r>
      </text>
    </comment>
  </commentList>
</comments>
</file>

<file path=xl/sharedStrings.xml><?xml version="1.0" encoding="utf-8"?>
<sst xmlns="http://schemas.openxmlformats.org/spreadsheetml/2006/main" count="264" uniqueCount="165">
  <si>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</si>
  <si>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</si>
  <si>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</si>
  <si>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</si>
  <si>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</si>
  <si>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</si>
  <si>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</si>
  <si>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</si>
  <si>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</si>
  <si>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</si>
  <si>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</si>
  <si>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</si>
  <si>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Tartalék alap</t>
  </si>
  <si>
    <t>Tartalék alapba (adományok, megszűnt csapatvagyon)</t>
  </si>
  <si>
    <t>Tagsági díjakból átutalva</t>
  </si>
  <si>
    <t>Bevételek (Euróban)</t>
  </si>
  <si>
    <t>Terv 2021</t>
  </si>
  <si>
    <t>Kiértékelés
2021.12.31.</t>
  </si>
  <si>
    <t>Állami támogatás</t>
  </si>
  <si>
    <t>Iskolaügyi minisztérium (2021)</t>
  </si>
  <si>
    <t>Egyéb állami támogatás</t>
  </si>
  <si>
    <t>Egyéb nem állami támogatások</t>
  </si>
  <si>
    <t>Önkormányzatok támogatása</t>
  </si>
  <si>
    <t>Vállalatok támogatása</t>
  </si>
  <si>
    <t>Alapítványok támogatása:</t>
  </si>
  <si>
    <t>Magánszemélyek támogatása</t>
  </si>
  <si>
    <t>Közösségi</t>
  </si>
  <si>
    <t>Egyéb nem állami támogatás</t>
  </si>
  <si>
    <t>Tartalékalap támogatás (nem tagdíj)</t>
  </si>
  <si>
    <t>Tagsági díjak</t>
  </si>
  <si>
    <t>. ebből tartalékalapba</t>
  </si>
  <si>
    <t>Pártolói tagdíjak</t>
  </si>
  <si>
    <t>Ingatlan hasznositás</t>
  </si>
  <si>
    <t>Paláston szállás és teremdíjak, stb.:</t>
  </si>
  <si>
    <t xml:space="preserve"> - Számla kiállításával</t>
  </si>
  <si>
    <t xml:space="preserve"> - Támogatás</t>
  </si>
  <si>
    <t>Bérleti díjak - Dunaszerdahelyen:</t>
  </si>
  <si>
    <t xml:space="preserve"> - Állandó bérlet</t>
  </si>
  <si>
    <t xml:space="preserve"> - Alkalmi bérlet</t>
  </si>
  <si>
    <t xml:space="preserve"> </t>
  </si>
  <si>
    <t>Előfizetési díjak</t>
  </si>
  <si>
    <t>Rendezvények bevételei</t>
  </si>
  <si>
    <t>Rendezvények:</t>
  </si>
  <si>
    <t>VK:</t>
  </si>
  <si>
    <t>közös VK</t>
  </si>
  <si>
    <t>KCSŐV</t>
  </si>
  <si>
    <t>ŐV</t>
  </si>
  <si>
    <t>SŐV</t>
  </si>
  <si>
    <t>Csminta</t>
  </si>
  <si>
    <t>KCSminta</t>
  </si>
  <si>
    <t>SETA</t>
  </si>
  <si>
    <t>ST</t>
  </si>
  <si>
    <t>A Családos cserkészek rendezvényei és tevékenységei</t>
  </si>
  <si>
    <t>Részvételi díj</t>
  </si>
  <si>
    <t>Karitatív reklám</t>
  </si>
  <si>
    <t>Széchényi Társulat - rendezvényszerverzés</t>
  </si>
  <si>
    <t>KALÁSZ</t>
  </si>
  <si>
    <t>MÉTA</t>
  </si>
  <si>
    <t>VASCSERKÉSZ</t>
  </si>
  <si>
    <t>ŐVZK</t>
  </si>
  <si>
    <t>Konferencia</t>
  </si>
  <si>
    <t>Áru eladás</t>
  </si>
  <si>
    <t>Árueladásból származó bevétel (pl. könyvek)</t>
  </si>
  <si>
    <t xml:space="preserve">Egyéb </t>
  </si>
  <si>
    <t>Pénzügyi tevékenység bevételei</t>
  </si>
  <si>
    <t>adó 2%-nak bevételei</t>
  </si>
  <si>
    <t>Egyéb bevétel</t>
  </si>
  <si>
    <t>BiPi-nek adott kölcsön visszafizetése</t>
  </si>
  <si>
    <t>Kölcsönök SZMCS-nek</t>
  </si>
  <si>
    <t>Bevételek összesen</t>
  </si>
  <si>
    <t>Kiadások (Euróban)</t>
  </si>
  <si>
    <t>Kiértékelés
2021. 12.31.</t>
  </si>
  <si>
    <t>Központi iroda DSZ</t>
  </si>
  <si>
    <t>Irodaszerek</t>
  </si>
  <si>
    <t>Banki illeték</t>
  </si>
  <si>
    <t>Okmánybélyeg</t>
  </si>
  <si>
    <t>Közjegyző</t>
  </si>
  <si>
    <t>Biztosítás (berendezés, felszerelés)</t>
  </si>
  <si>
    <t>Postaköltség</t>
  </si>
  <si>
    <t>Kommunikációs költségek:</t>
  </si>
  <si>
    <t xml:space="preserve">Telefonköltség iroda </t>
  </si>
  <si>
    <t>Telefonköltség (podujatie, aktivity)</t>
  </si>
  <si>
    <t>Internetköltség DS</t>
  </si>
  <si>
    <t>Rozhlas a Televizia Slovenska</t>
  </si>
  <si>
    <t>Reprezentációs alap</t>
  </si>
  <si>
    <t>Könyvelőprogram</t>
  </si>
  <si>
    <t>webes kiadások, előfizetések</t>
  </si>
  <si>
    <t>tagsági és rendezvény adatbázis Tee-Pee költségei</t>
  </si>
  <si>
    <t>Iskolázások (főleg alkalmazottak, vezetőség)</t>
  </si>
  <si>
    <t>Egyéb költségek:</t>
  </si>
  <si>
    <t>Ebédjegyek költségei</t>
  </si>
  <si>
    <t>Új számlára átvitel</t>
  </si>
  <si>
    <t>Bérköltségek összesen  (Központi Iroda + vezetőség)</t>
  </si>
  <si>
    <t>Alkalmazottak nettó bére</t>
  </si>
  <si>
    <t>Szociális biztosítás</t>
  </si>
  <si>
    <t>Betegbiztositás</t>
  </si>
  <si>
    <t>Adó előleg</t>
  </si>
  <si>
    <t>Ajándék utalványok</t>
  </si>
  <si>
    <t>Bedolgozók költségei</t>
  </si>
  <si>
    <t>Ebédjegyek</t>
  </si>
  <si>
    <t>Ebédjegyek (önkénteseknek)</t>
  </si>
  <si>
    <t>Beszédes Lajos nevelési központ Palást</t>
  </si>
  <si>
    <t>Telefonköltség Palást</t>
  </si>
  <si>
    <t>Internetköltség Palást</t>
  </si>
  <si>
    <t>útiköltség (gondnok)</t>
  </si>
  <si>
    <t>Bérköltségek összesen (gondnok Paláston)</t>
  </si>
  <si>
    <t>Ingatlan - DS:</t>
  </si>
  <si>
    <t>Energia:</t>
  </si>
  <si>
    <t>Villany</t>
  </si>
  <si>
    <t>Víz és csatorna:</t>
  </si>
  <si>
    <t>Gáz</t>
  </si>
  <si>
    <t>Takarítószerek</t>
  </si>
  <si>
    <t>Karbantartás + felújítás + kötelezettségek</t>
  </si>
  <si>
    <t>Szemétdíj</t>
  </si>
  <si>
    <t>Biztosítás</t>
  </si>
  <si>
    <t>Adó</t>
  </si>
  <si>
    <t>Ingatlan - Palást:</t>
  </si>
  <si>
    <t>Karbantartás</t>
  </si>
  <si>
    <t>Fejlesztés</t>
  </si>
  <si>
    <t>Reklám</t>
  </si>
  <si>
    <t>Idegenforgalmi adó</t>
  </si>
  <si>
    <t>Bérlet</t>
  </si>
  <si>
    <t>Ingatlan - Szímő csónakház:</t>
  </si>
  <si>
    <t>Ingatlan - Torna:</t>
  </si>
  <si>
    <t>Ingatlan - Szepsi:</t>
  </si>
  <si>
    <t>Ingatlan - Rimaszombat:</t>
  </si>
  <si>
    <t>Ingatlan - Fülek:</t>
  </si>
  <si>
    <t>Ingatlan - Ipolyság:</t>
  </si>
  <si>
    <t>Ingatlan - Ipolynyék:</t>
  </si>
  <si>
    <t>Szolgálati autók + utánfutók:</t>
  </si>
  <si>
    <t>Üzemeltetés</t>
  </si>
  <si>
    <t>STK a EK</t>
  </si>
  <si>
    <t>Biztositás</t>
  </si>
  <si>
    <t>Sztrádajegy</t>
  </si>
  <si>
    <t>Parkolójegy</t>
  </si>
  <si>
    <t>Büntetések</t>
  </si>
  <si>
    <t>Rendezvények kiadásai</t>
  </si>
  <si>
    <t>VK</t>
  </si>
  <si>
    <t>Esterházy</t>
  </si>
  <si>
    <t>VACSERKÉSZ</t>
  </si>
  <si>
    <t>Betlehemi Békaláng</t>
  </si>
  <si>
    <t>Vezetőség és munkacsoportok kiadásai</t>
  </si>
  <si>
    <t>Önkéntes csapatmentor</t>
  </si>
  <si>
    <t>Kiadványok költségei</t>
  </si>
  <si>
    <t>Újság:</t>
  </si>
  <si>
    <t>Könyv, naptár, stb.:</t>
  </si>
  <si>
    <t>Cserkészközösségek (cserkészcsapatok, klubok, stb.)</t>
  </si>
  <si>
    <t>Iskolaügyi összesen</t>
  </si>
  <si>
    <t>Szmcs támogatás összesen</t>
  </si>
  <si>
    <t>2% összesen</t>
  </si>
  <si>
    <t>Kölcsönök</t>
  </si>
  <si>
    <t>Egyéb támogatás (önkormányzat, pályázat, adomány, stb.)</t>
  </si>
  <si>
    <t>Egyéb kiadások</t>
  </si>
  <si>
    <t>Tagdíjak egyéb szervezetekbe</t>
  </si>
  <si>
    <t>Váltási veszteség</t>
  </si>
  <si>
    <t>Tartalék</t>
  </si>
  <si>
    <t>Tartalék alapból merítés</t>
  </si>
  <si>
    <t>Kiadások összesen</t>
  </si>
  <si>
    <t>Egyenleg / Átvitel következő évre</t>
  </si>
  <si>
    <t>Terv 2022</t>
  </si>
  <si>
    <r>
      <t xml:space="preserve">Áthozatal előző évről </t>
    </r>
    <r>
      <rPr>
        <sz val="8"/>
        <color theme="1"/>
        <rFont val="Times New Roman"/>
      </rPr>
      <t xml:space="preserve">(bankszámlákon, kézi pénztár, tartalekalap) </t>
    </r>
  </si>
  <si>
    <t>A 2022-es év költségvetés tervezete</t>
  </si>
  <si>
    <t>Prvá pomoc ++</t>
  </si>
  <si>
    <t>útiköltség (alkalmazottak, önkéntesek, bedolgozók)</t>
  </si>
  <si>
    <t>Fejlesztés (irodai szekek, stb.)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</si>
</sst>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_-* #,##0\ [$€-1]_-;\-* #,##0\ [$€-1]_-;_-* &quot;-&quot;??\ [$€-1]_-;_-@"/>
    <numFmt numFmtId="166" formatCode="#,##0.00\ &quot;€&quot;"/>
  </numFmts>
  <fonts count="21" x14ac:knownFonts="1">
    <font>
      <sz val="11"/>
      <color theme="1"/>
      <name val="Calibri"/>
    </font>
    <font>
      <b/>
      <sz val="14"/>
      <color theme="1"/>
      <name val="Calibri"/>
    </font>
    <font>
      <sz val="12"/>
      <color theme="1"/>
      <name val="Times New Roman"/>
    </font>
    <font>
      <b/>
      <sz val="10"/>
      <color theme="1"/>
      <name val="Arial"/>
    </font>
    <font>
      <sz val="10"/>
      <color theme="1"/>
      <name val="Arial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1"/>
      <color theme="1"/>
      <name val="Calibri"/>
    </font>
    <font>
      <b/>
      <sz val="9"/>
      <color theme="1"/>
      <name val="Arial"/>
    </font>
    <font>
      <sz val="9"/>
      <color theme="1"/>
      <name val="Calibri"/>
    </font>
    <font>
      <i/>
      <sz val="11"/>
      <color theme="1"/>
      <name val="Calibri"/>
    </font>
    <font>
      <sz val="8"/>
      <color theme="1"/>
      <name val="Times New Roman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theme="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0" fontId="2" fillId="5" borderId="2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/>
    <xf numFmtId="165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165" fontId="4" fillId="4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9" fontId="4" fillId="4" borderId="1" xfId="0" applyNumberFormat="1" applyFont="1" applyFill="1" applyBorder="1"/>
    <xf numFmtId="0" fontId="4" fillId="0" borderId="0" xfId="0" applyFont="1"/>
    <xf numFmtId="165" fontId="4" fillId="3" borderId="5" xfId="0" applyNumberFormat="1" applyFont="1" applyFill="1" applyBorder="1" applyAlignment="1">
      <alignment vertical="center"/>
    </xf>
    <xf numFmtId="0" fontId="3" fillId="6" borderId="7" xfId="0" applyFont="1" applyFill="1" applyBorder="1" applyAlignment="1">
      <alignment vertical="center" wrapText="1"/>
    </xf>
    <xf numFmtId="166" fontId="0" fillId="0" borderId="0" xfId="0" applyNumberFormat="1" applyFont="1"/>
    <xf numFmtId="166" fontId="3" fillId="0" borderId="4" xfId="0" applyNumberFormat="1" applyFont="1" applyBorder="1" applyAlignment="1">
      <alignment horizontal="center" vertical="center" wrapText="1"/>
    </xf>
    <xf numFmtId="166" fontId="0" fillId="0" borderId="0" xfId="0" applyNumberFormat="1" applyFont="1" applyAlignment="1"/>
    <xf numFmtId="0" fontId="13" fillId="0" borderId="4" xfId="0" applyFont="1" applyBorder="1" applyAlignment="1">
      <alignment horizontal="center" vertical="center" wrapText="1"/>
    </xf>
    <xf numFmtId="166" fontId="0" fillId="0" borderId="0" xfId="0" applyNumberFormat="1" applyFont="1" applyAlignment="1">
      <alignment horizontal="right"/>
    </xf>
    <xf numFmtId="166" fontId="0" fillId="0" borderId="0" xfId="0" applyNumberFormat="1" applyFont="1" applyAlignment="1">
      <alignment horizontal="right" vertical="center"/>
    </xf>
    <xf numFmtId="165" fontId="4" fillId="3" borderId="6" xfId="0" applyNumberFormat="1" applyFont="1" applyFill="1" applyBorder="1" applyAlignment="1">
      <alignment vertical="center"/>
    </xf>
    <xf numFmtId="165" fontId="4" fillId="5" borderId="6" xfId="0" applyNumberFormat="1" applyFont="1" applyFill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5" fontId="4" fillId="4" borderId="6" xfId="0" applyNumberFormat="1" applyFont="1" applyFill="1" applyBorder="1" applyAlignment="1">
      <alignment vertical="center"/>
    </xf>
    <xf numFmtId="165" fontId="4" fillId="3" borderId="9" xfId="0" applyNumberFormat="1" applyFont="1" applyFill="1" applyBorder="1" applyAlignment="1">
      <alignment vertical="center"/>
    </xf>
    <xf numFmtId="165" fontId="4" fillId="5" borderId="9" xfId="0" applyNumberFormat="1" applyFont="1" applyFill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5" fontId="4" fillId="4" borderId="9" xfId="0" applyNumberFormat="1" applyFont="1" applyFill="1" applyBorder="1" applyAlignment="1">
      <alignment vertical="center"/>
    </xf>
    <xf numFmtId="166" fontId="0" fillId="0" borderId="8" xfId="0" applyNumberFormat="1" applyFont="1" applyBorder="1" applyAlignment="1">
      <alignment horizontal="right" vertical="center"/>
    </xf>
    <xf numFmtId="166" fontId="0" fillId="0" borderId="8" xfId="0" applyNumberFormat="1" applyFont="1" applyBorder="1" applyAlignment="1">
      <alignment horizontal="right"/>
    </xf>
    <xf numFmtId="2" fontId="4" fillId="4" borderId="6" xfId="0" applyNumberFormat="1" applyFont="1" applyFill="1" applyBorder="1" applyAlignment="1">
      <alignment vertical="center"/>
    </xf>
    <xf numFmtId="2" fontId="4" fillId="4" borderId="9" xfId="0" applyNumberFormat="1" applyFont="1" applyFill="1" applyBorder="1" applyAlignment="1">
      <alignment vertical="center"/>
    </xf>
    <xf numFmtId="165" fontId="3" fillId="6" borderId="10" xfId="0" applyNumberFormat="1" applyFont="1" applyFill="1" applyBorder="1" applyAlignment="1">
      <alignment vertical="center"/>
    </xf>
    <xf numFmtId="165" fontId="3" fillId="6" borderId="11" xfId="0" applyNumberFormat="1" applyFont="1" applyFill="1" applyBorder="1" applyAlignment="1">
      <alignment vertical="center"/>
    </xf>
    <xf numFmtId="166" fontId="0" fillId="7" borderId="8" xfId="0" applyNumberFormat="1" applyFont="1" applyFill="1" applyBorder="1" applyAlignment="1">
      <alignment horizontal="right" vertical="center"/>
    </xf>
    <xf numFmtId="166" fontId="9" fillId="7" borderId="8" xfId="0" applyNumberFormat="1" applyFont="1" applyFill="1" applyBorder="1" applyAlignment="1">
      <alignment horizontal="right" vertical="center"/>
    </xf>
    <xf numFmtId="166" fontId="0" fillId="7" borderId="8" xfId="0" applyNumberFormat="1" applyFont="1" applyFill="1" applyBorder="1" applyAlignment="1">
      <alignment horizontal="right"/>
    </xf>
    <xf numFmtId="166" fontId="0" fillId="8" borderId="8" xfId="0" applyNumberFormat="1" applyFont="1" applyFill="1" applyBorder="1" applyAlignment="1">
      <alignment horizontal="right" vertical="center"/>
    </xf>
    <xf numFmtId="166" fontId="12" fillId="8" borderId="8" xfId="0" applyNumberFormat="1" applyFont="1" applyFill="1" applyBorder="1" applyAlignment="1">
      <alignment horizontal="right" vertical="center"/>
    </xf>
    <xf numFmtId="166" fontId="0" fillId="9" borderId="8" xfId="0" applyNumberFormat="1" applyFont="1" applyFill="1" applyBorder="1" applyAlignment="1">
      <alignment horizontal="right" vertical="center"/>
    </xf>
    <xf numFmtId="166" fontId="10" fillId="9" borderId="8" xfId="0" applyNumberFormat="1" applyFont="1" applyFill="1" applyBorder="1" applyAlignment="1">
      <alignment horizontal="right" vertical="center"/>
    </xf>
    <xf numFmtId="166" fontId="0" fillId="9" borderId="8" xfId="0" applyNumberFormat="1" applyFont="1" applyFill="1" applyBorder="1" applyAlignment="1">
      <alignment horizontal="right"/>
    </xf>
    <xf numFmtId="164" fontId="0" fillId="3" borderId="6" xfId="0" applyNumberFormat="1" applyFont="1" applyFill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166" fontId="0" fillId="7" borderId="8" xfId="0" applyNumberFormat="1" applyFont="1" applyFill="1" applyBorder="1"/>
    <xf numFmtId="166" fontId="0" fillId="9" borderId="8" xfId="0" applyNumberFormat="1" applyFont="1" applyFill="1" applyBorder="1"/>
    <xf numFmtId="164" fontId="0" fillId="5" borderId="6" xfId="0" applyNumberFormat="1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6" fontId="0" fillId="0" borderId="8" xfId="0" applyNumberFormat="1" applyFont="1" applyBorder="1"/>
    <xf numFmtId="164" fontId="4" fillId="0" borderId="6" xfId="0" applyNumberFormat="1" applyFont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6" fontId="12" fillId="8" borderId="8" xfId="0" applyNumberFormat="1" applyFont="1" applyFill="1" applyBorder="1"/>
    <xf numFmtId="0" fontId="0" fillId="0" borderId="0" xfId="0" applyFont="1" applyAlignment="1">
      <alignment horizontal="right"/>
    </xf>
    <xf numFmtId="164" fontId="0" fillId="3" borderId="9" xfId="0" applyNumberFormat="1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0" fillId="5" borderId="9" xfId="0" applyNumberFormat="1" applyFont="1" applyFill="1" applyBorder="1" applyAlignment="1">
      <alignment horizontal="right" vertical="center"/>
    </xf>
    <xf numFmtId="164" fontId="4" fillId="5" borderId="13" xfId="0" applyNumberFormat="1" applyFont="1" applyFill="1" applyBorder="1" applyAlignment="1">
      <alignment horizontal="right" vertical="center"/>
    </xf>
    <xf numFmtId="164" fontId="4" fillId="4" borderId="9" xfId="0" applyNumberFormat="1" applyFont="1" applyFill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7" fillId="6" borderId="9" xfId="0" applyNumberFormat="1" applyFont="1" applyFill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0C0C0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opLeftCell="A4" workbookViewId="0">
      <selection activeCell="A28" sqref="A28:A29"/>
    </sheetView>
  </sheetViews>
  <sheetFormatPr defaultColWidth="14.44140625" defaultRowHeight="15" customHeight="1" x14ac:dyDescent="0.3"/>
  <cols>
    <col min="1" max="1" width="53" customWidth="1"/>
    <col min="2" max="26" width="8.6640625" customWidth="1"/>
  </cols>
  <sheetData>
    <row r="1" spans="1:16" ht="18" x14ac:dyDescent="0.3">
      <c r="A1" s="1">
        <v>2021</v>
      </c>
      <c r="E1" s="2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</row>
    <row r="2" spans="1:16" ht="14.4" x14ac:dyDescent="0.3">
      <c r="A2" s="3" t="s">
        <v>12</v>
      </c>
      <c r="B2" s="4"/>
      <c r="C2" s="4">
        <f>C3+C4</f>
        <v>4773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4.4" x14ac:dyDescent="0.3">
      <c r="A3" s="6" t="s">
        <v>13</v>
      </c>
      <c r="B3" s="7"/>
      <c r="C3" s="7">
        <v>252</v>
      </c>
      <c r="D3" s="5"/>
      <c r="E3" s="8"/>
      <c r="F3" s="8"/>
      <c r="G3" s="8"/>
      <c r="H3" s="8"/>
      <c r="I3" s="8"/>
      <c r="J3" s="8"/>
      <c r="K3" s="8"/>
      <c r="L3" s="8"/>
      <c r="M3" s="8"/>
      <c r="N3" s="8">
        <v>88.59</v>
      </c>
      <c r="O3" s="8"/>
      <c r="P3" s="8">
        <v>163.19</v>
      </c>
    </row>
    <row r="4" spans="1:16" ht="14.4" x14ac:dyDescent="0.3">
      <c r="A4" s="6" t="s">
        <v>14</v>
      </c>
      <c r="B4" s="7"/>
      <c r="C4" s="7">
        <v>4521</v>
      </c>
      <c r="D4" s="5"/>
      <c r="E4" s="8"/>
      <c r="F4" s="8"/>
      <c r="G4" s="8"/>
      <c r="H4" s="8"/>
      <c r="I4" s="8"/>
      <c r="J4" s="8"/>
      <c r="K4" s="8"/>
      <c r="L4" s="8"/>
      <c r="M4" s="8"/>
      <c r="N4" s="8">
        <v>4521</v>
      </c>
      <c r="O4" s="8"/>
      <c r="P4" s="8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4"/>
  <sheetViews>
    <sheetView workbookViewId="0">
      <pane ySplit="3" topLeftCell="A49" activePane="bottomLeft" state="frozen"/>
      <selection pane="bottomLeft" activeCell="D19" sqref="D19"/>
    </sheetView>
  </sheetViews>
  <sheetFormatPr defaultColWidth="14.44140625" defaultRowHeight="15" customHeight="1" x14ac:dyDescent="0.3"/>
  <cols>
    <col min="1" max="1" width="48.88671875" customWidth="1"/>
    <col min="2" max="2" width="14.109375" customWidth="1"/>
    <col min="3" max="3" width="12.88671875" style="48" customWidth="1"/>
    <col min="4" max="4" width="14.109375" style="85" customWidth="1"/>
    <col min="5" max="24" width="8" customWidth="1"/>
  </cols>
  <sheetData>
    <row r="1" spans="1:24" ht="19.5" customHeight="1" thickBot="1" x14ac:dyDescent="0.35">
      <c r="A1" s="100" t="s">
        <v>161</v>
      </c>
      <c r="B1" s="101"/>
      <c r="C1" s="4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6.25" customHeight="1" thickBot="1" x14ac:dyDescent="0.35">
      <c r="A2" s="9" t="s">
        <v>15</v>
      </c>
      <c r="B2" s="10" t="s">
        <v>16</v>
      </c>
      <c r="C2" s="47" t="s">
        <v>17</v>
      </c>
      <c r="D2" s="49" t="s">
        <v>159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 x14ac:dyDescent="0.3">
      <c r="A3" s="11"/>
      <c r="B3" s="12"/>
      <c r="C3" s="46"/>
      <c r="D3" s="1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4.4" x14ac:dyDescent="0.3">
      <c r="A4" s="14" t="s">
        <v>18</v>
      </c>
      <c r="B4" s="74">
        <f>B5+B6</f>
        <v>37500</v>
      </c>
      <c r="C4" s="76">
        <v>65241.119999999995</v>
      </c>
      <c r="D4" s="86">
        <f>D5+D6</f>
        <v>60000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customHeight="1" x14ac:dyDescent="0.3">
      <c r="A5" s="15" t="s">
        <v>19</v>
      </c>
      <c r="B5" s="75">
        <v>37000</v>
      </c>
      <c r="C5" s="77">
        <v>60608.59</v>
      </c>
      <c r="D5" s="87">
        <v>60000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3">
      <c r="A6" s="15" t="s">
        <v>20</v>
      </c>
      <c r="B6" s="75">
        <v>500</v>
      </c>
      <c r="C6" s="77">
        <v>0</v>
      </c>
      <c r="D6" s="87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3">
      <c r="A7" s="98" t="s">
        <v>162</v>
      </c>
      <c r="B7" s="75"/>
      <c r="C7" s="77">
        <v>4632.53</v>
      </c>
      <c r="D7" s="87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3">
      <c r="A8" s="16"/>
      <c r="B8" s="17"/>
      <c r="C8" s="46"/>
      <c r="D8" s="8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4.4" x14ac:dyDescent="0.3">
      <c r="A9" s="14" t="s">
        <v>21</v>
      </c>
      <c r="B9" s="74">
        <f>B10+B11+B12+B13+B14+B15</f>
        <v>82500</v>
      </c>
      <c r="C9" s="76">
        <v>81076.600000000006</v>
      </c>
      <c r="D9" s="86">
        <f>D10+D11+D12+D13+D14+D15</f>
        <v>188000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3">
      <c r="A10" s="15" t="s">
        <v>22</v>
      </c>
      <c r="B10" s="78">
        <v>2000</v>
      </c>
      <c r="C10" s="77">
        <v>1250</v>
      </c>
      <c r="D10" s="89">
        <v>1000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3">
      <c r="A11" s="15" t="s">
        <v>23</v>
      </c>
      <c r="B11" s="75">
        <v>500</v>
      </c>
      <c r="C11" s="77">
        <v>0</v>
      </c>
      <c r="D11" s="87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3">
      <c r="A12" s="15" t="s">
        <v>24</v>
      </c>
      <c r="B12" s="75">
        <v>75000</v>
      </c>
      <c r="C12" s="77">
        <v>78585.460000000006</v>
      </c>
      <c r="D12" s="87">
        <v>185000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3">
      <c r="A13" s="15" t="s">
        <v>25</v>
      </c>
      <c r="B13" s="75">
        <v>1000</v>
      </c>
      <c r="C13" s="77">
        <v>501.40999999999997</v>
      </c>
      <c r="D13" s="87">
        <v>500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3">
      <c r="A14" s="18" t="s">
        <v>26</v>
      </c>
      <c r="B14" s="79">
        <v>2500</v>
      </c>
      <c r="C14" s="77">
        <v>487.95</v>
      </c>
      <c r="D14" s="90">
        <v>1500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3">
      <c r="A15" s="15" t="s">
        <v>27</v>
      </c>
      <c r="B15" s="75">
        <v>1500</v>
      </c>
      <c r="C15" s="77">
        <v>0</v>
      </c>
      <c r="D15" s="87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3">
      <c r="A16" s="15" t="s">
        <v>28</v>
      </c>
      <c r="B16" s="75"/>
      <c r="C16" s="77">
        <v>251.78</v>
      </c>
      <c r="D16" s="87">
        <v>200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6" x14ac:dyDescent="0.3">
      <c r="A17" s="16"/>
      <c r="B17" s="17"/>
      <c r="C17" s="46"/>
      <c r="D17" s="8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3">
      <c r="A18" s="19" t="s">
        <v>29</v>
      </c>
      <c r="B18" s="74">
        <f>SUM(B19:B21)</f>
        <v>13600</v>
      </c>
      <c r="C18" s="76">
        <v>15188.7</v>
      </c>
      <c r="D18" s="86">
        <f>SUM(D19,D21)</f>
        <v>15150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3">
      <c r="A19" s="20" t="s">
        <v>29</v>
      </c>
      <c r="B19" s="80">
        <v>13500</v>
      </c>
      <c r="C19" s="81">
        <v>15098.7</v>
      </c>
      <c r="D19" s="91">
        <v>15000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3">
      <c r="A20" s="20" t="s">
        <v>30</v>
      </c>
      <c r="B20" s="80"/>
      <c r="C20" s="81">
        <v>4521</v>
      </c>
      <c r="D20" s="91">
        <v>4500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3">
      <c r="A21" s="20" t="s">
        <v>31</v>
      </c>
      <c r="B21" s="80">
        <v>100</v>
      </c>
      <c r="C21" s="81">
        <v>90</v>
      </c>
      <c r="D21" s="91">
        <v>150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3">
      <c r="A22" s="16"/>
      <c r="B22" s="17"/>
      <c r="C22" s="46"/>
      <c r="D22" s="8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3">
      <c r="A23" s="19" t="s">
        <v>32</v>
      </c>
      <c r="B23" s="74">
        <f t="shared" ref="B23" si="0">(B24+B27)</f>
        <v>10500</v>
      </c>
      <c r="C23" s="76">
        <v>7588.11</v>
      </c>
      <c r="D23" s="86">
        <f t="shared" ref="D23" si="1">(D24+D27)</f>
        <v>7980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3">
      <c r="A24" s="21" t="s">
        <v>33</v>
      </c>
      <c r="B24" s="75">
        <v>2500</v>
      </c>
      <c r="C24" s="77">
        <v>1108.1099999999999</v>
      </c>
      <c r="D24" s="87">
        <v>1500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3">
      <c r="A25" s="20" t="s">
        <v>34</v>
      </c>
      <c r="B25" s="80"/>
      <c r="C25" s="81">
        <v>544.52</v>
      </c>
      <c r="D25" s="9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3">
      <c r="A26" s="20" t="s">
        <v>35</v>
      </c>
      <c r="B26" s="80"/>
      <c r="C26" s="81">
        <v>563.58999999999992</v>
      </c>
      <c r="D26" s="9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3">
      <c r="A27" s="15" t="s">
        <v>36</v>
      </c>
      <c r="B27" s="75">
        <v>8000</v>
      </c>
      <c r="C27" s="77">
        <v>6480</v>
      </c>
      <c r="D27" s="87">
        <v>6480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3">
      <c r="A28" s="22" t="s">
        <v>37</v>
      </c>
      <c r="B28" s="80">
        <v>8500</v>
      </c>
      <c r="C28" s="81">
        <v>6480</v>
      </c>
      <c r="D28" s="9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3">
      <c r="A29" s="22" t="s">
        <v>38</v>
      </c>
      <c r="B29" s="80">
        <v>100</v>
      </c>
      <c r="C29" s="81">
        <v>0</v>
      </c>
      <c r="D29" s="9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3">
      <c r="A30" s="16" t="s">
        <v>39</v>
      </c>
      <c r="B30" s="17"/>
      <c r="C30" s="46"/>
      <c r="D30" s="88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3">
      <c r="A31" s="14" t="s">
        <v>40</v>
      </c>
      <c r="B31" s="74">
        <f t="shared" ref="B31" si="2">SUM(B32)</f>
        <v>0</v>
      </c>
      <c r="C31" s="76">
        <v>0</v>
      </c>
      <c r="D31" s="86">
        <f t="shared" ref="D31" si="3">SUM(D32)</f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3">
      <c r="A32" s="97" t="s">
        <v>40</v>
      </c>
      <c r="B32" s="80">
        <v>0</v>
      </c>
      <c r="C32" s="81">
        <v>0</v>
      </c>
      <c r="D32" s="91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3">
      <c r="A33" s="16"/>
      <c r="B33" s="17"/>
      <c r="C33" s="46"/>
      <c r="D33" s="8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3">
      <c r="A34" s="14" t="s">
        <v>41</v>
      </c>
      <c r="B34" s="74">
        <f t="shared" ref="B34" si="4">SUM(B35)</f>
        <v>14000</v>
      </c>
      <c r="C34" s="76">
        <v>23906.85</v>
      </c>
      <c r="D34" s="86">
        <f t="shared" ref="D34" si="5">SUM(D35)</f>
        <v>25000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3">
      <c r="A35" s="15" t="s">
        <v>42</v>
      </c>
      <c r="B35" s="75">
        <v>14000</v>
      </c>
      <c r="C35" s="77">
        <v>23906.85</v>
      </c>
      <c r="D35" s="87">
        <v>25000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3">
      <c r="A36" s="15" t="s">
        <v>43</v>
      </c>
      <c r="B36" s="75"/>
      <c r="C36" s="77">
        <v>14895</v>
      </c>
      <c r="D36" s="8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3">
      <c r="A37" s="6" t="s">
        <v>44</v>
      </c>
      <c r="B37" s="80"/>
      <c r="C37" s="81">
        <v>1460</v>
      </c>
      <c r="D37" s="9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3">
      <c r="A38" s="6" t="s">
        <v>45</v>
      </c>
      <c r="B38" s="80"/>
      <c r="C38" s="81">
        <v>1540</v>
      </c>
      <c r="D38" s="91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3">
      <c r="A39" s="6" t="s">
        <v>46</v>
      </c>
      <c r="B39" s="80"/>
      <c r="C39" s="81">
        <v>3649</v>
      </c>
      <c r="D39" s="91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3">
      <c r="A40" s="6" t="s">
        <v>47</v>
      </c>
      <c r="B40" s="80"/>
      <c r="C40" s="81">
        <v>2676</v>
      </c>
      <c r="D40" s="91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3">
      <c r="A41" s="6" t="s">
        <v>48</v>
      </c>
      <c r="B41" s="80"/>
      <c r="C41" s="81">
        <v>1820</v>
      </c>
      <c r="D41" s="91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3">
      <c r="A42" s="6" t="s">
        <v>49</v>
      </c>
      <c r="B42" s="80"/>
      <c r="C42" s="81">
        <v>1452</v>
      </c>
      <c r="D42" s="91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3">
      <c r="A43" s="6" t="s">
        <v>50</v>
      </c>
      <c r="B43" s="80"/>
      <c r="C43" s="81">
        <v>208</v>
      </c>
      <c r="D43" s="91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3">
      <c r="A44" s="6" t="s">
        <v>51</v>
      </c>
      <c r="B44" s="80"/>
      <c r="C44" s="81">
        <v>2090</v>
      </c>
      <c r="D44" s="91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3">
      <c r="A45" s="23" t="s">
        <v>52</v>
      </c>
      <c r="B45" s="75"/>
      <c r="C45" s="77">
        <v>2517.2199999999998</v>
      </c>
      <c r="D45" s="87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3">
      <c r="A46" s="6" t="s">
        <v>53</v>
      </c>
      <c r="B46" s="80"/>
      <c r="C46" s="81">
        <v>1917.2199999999998</v>
      </c>
      <c r="D46" s="91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3">
      <c r="A47" s="6" t="s">
        <v>54</v>
      </c>
      <c r="B47" s="80"/>
      <c r="C47" s="81">
        <v>600</v>
      </c>
      <c r="D47" s="91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3">
      <c r="A48" s="15" t="s">
        <v>55</v>
      </c>
      <c r="B48" s="75"/>
      <c r="C48" s="77">
        <v>974.6</v>
      </c>
      <c r="D48" s="87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3">
      <c r="A49" s="15" t="s">
        <v>56</v>
      </c>
      <c r="B49" s="75"/>
      <c r="C49" s="77">
        <v>565.79999999999995</v>
      </c>
      <c r="D49" s="87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18" t="s">
        <v>57</v>
      </c>
      <c r="B50" s="79"/>
      <c r="C50" s="77">
        <v>3802.5</v>
      </c>
      <c r="D50" s="9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3">
      <c r="A51" s="15" t="s">
        <v>58</v>
      </c>
      <c r="B51" s="75"/>
      <c r="C51" s="77">
        <v>118.73</v>
      </c>
      <c r="D51" s="8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3">
      <c r="A52" s="15" t="s">
        <v>59</v>
      </c>
      <c r="B52" s="75"/>
      <c r="C52" s="77">
        <v>753</v>
      </c>
      <c r="D52" s="87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3">
      <c r="A53" s="15" t="s">
        <v>60</v>
      </c>
      <c r="B53" s="75"/>
      <c r="C53" s="77">
        <v>280</v>
      </c>
      <c r="D53" s="8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3">
      <c r="A54" s="16"/>
      <c r="B54" s="17"/>
      <c r="C54" s="46"/>
      <c r="D54" s="8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3">
      <c r="A55" s="14" t="s">
        <v>61</v>
      </c>
      <c r="B55" s="74">
        <f t="shared" ref="B55" si="6">SUM(B56:B57)</f>
        <v>300</v>
      </c>
      <c r="C55" s="76">
        <v>2204.96</v>
      </c>
      <c r="D55" s="86">
        <f t="shared" ref="D55" si="7">SUM(D56:D57)</f>
        <v>1000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3">
      <c r="A56" s="20" t="s">
        <v>62</v>
      </c>
      <c r="B56" s="82">
        <v>300</v>
      </c>
      <c r="C56" s="81">
        <v>1419.5</v>
      </c>
      <c r="D56" s="92">
        <v>1000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3">
      <c r="A57" s="97" t="s">
        <v>63</v>
      </c>
      <c r="B57" s="82"/>
      <c r="C57" s="81">
        <v>785.46</v>
      </c>
      <c r="D57" s="9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3">
      <c r="A58" s="16"/>
      <c r="B58" s="17"/>
      <c r="C58" s="46"/>
      <c r="D58" s="8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3">
      <c r="A59" s="14" t="s">
        <v>64</v>
      </c>
      <c r="B59" s="74">
        <f t="shared" ref="B59" si="8">SUM(B60:B64)</f>
        <v>45773</v>
      </c>
      <c r="C59" s="76">
        <v>51999.990000000005</v>
      </c>
      <c r="D59" s="86">
        <f t="shared" ref="D59" si="9">SUM(D60:D64)</f>
        <v>49570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3">
      <c r="A60" s="20" t="s">
        <v>65</v>
      </c>
      <c r="B60" s="80">
        <v>5500</v>
      </c>
      <c r="C60" s="81">
        <v>7456.9900000000007</v>
      </c>
      <c r="D60" s="91">
        <v>7800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3">
      <c r="A61" s="20" t="s">
        <v>66</v>
      </c>
      <c r="B61" s="80">
        <v>50</v>
      </c>
      <c r="C61" s="81">
        <v>20</v>
      </c>
      <c r="D61" s="91">
        <v>50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3">
      <c r="A62" s="20" t="s">
        <v>67</v>
      </c>
      <c r="B62" s="80">
        <v>500</v>
      </c>
      <c r="C62" s="81">
        <v>3800</v>
      </c>
      <c r="D62" s="91">
        <v>1000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3">
      <c r="A63" s="20" t="s">
        <v>68</v>
      </c>
      <c r="B63" s="80">
        <v>3000</v>
      </c>
      <c r="C63" s="81">
        <v>4000</v>
      </c>
      <c r="D63" s="91">
        <v>0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3">
      <c r="A64" s="97" t="s">
        <v>160</v>
      </c>
      <c r="B64" s="80">
        <v>36723</v>
      </c>
      <c r="C64" s="81">
        <v>36723</v>
      </c>
      <c r="D64" s="91">
        <v>40720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3">
      <c r="A65" s="16"/>
      <c r="B65" s="24"/>
      <c r="C65" s="46"/>
      <c r="D65" s="9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3">
      <c r="A66" s="25" t="s">
        <v>69</v>
      </c>
      <c r="B66" s="83">
        <f t="shared" ref="B66" si="10">SUM(B4,B9,B18,B23,B31,B34,B55,B59)</f>
        <v>204173</v>
      </c>
      <c r="C66" s="84">
        <v>247206.33000000002</v>
      </c>
      <c r="D66" s="94">
        <f t="shared" ref="D66" si="11">SUM(D4,D9,D18,D23,D31,D34,D55,D59)</f>
        <v>346700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5"/>
      <c r="B67" s="26"/>
      <c r="C67" s="46"/>
      <c r="D67" s="9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3">
      <c r="A68" s="5"/>
      <c r="B68" s="26"/>
      <c r="C68" s="46"/>
      <c r="D68" s="9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3">
      <c r="A69" s="5"/>
      <c r="B69" s="26"/>
      <c r="C69" s="46"/>
      <c r="D69" s="9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3">
      <c r="A70" s="5"/>
      <c r="B70" s="26"/>
      <c r="C70" s="46"/>
      <c r="D70" s="9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3">
      <c r="A71" s="5"/>
      <c r="B71" s="26"/>
      <c r="C71" s="46"/>
      <c r="D71" s="9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3">
      <c r="A72" s="5"/>
      <c r="B72" s="26"/>
      <c r="C72" s="46"/>
      <c r="D72" s="9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3">
      <c r="A73" s="5"/>
      <c r="B73" s="26"/>
      <c r="C73" s="46"/>
      <c r="D73" s="9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3">
      <c r="A74" s="5"/>
      <c r="B74" s="26"/>
      <c r="C74" s="46"/>
      <c r="D74" s="9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3">
      <c r="A75" s="5"/>
      <c r="B75" s="27"/>
      <c r="C75" s="46"/>
      <c r="D75" s="9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3">
      <c r="A76" s="5"/>
      <c r="B76" s="27"/>
      <c r="C76" s="46"/>
      <c r="D76" s="9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3">
      <c r="A77" s="5"/>
      <c r="B77" s="27"/>
      <c r="C77" s="46"/>
      <c r="D77" s="9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3">
      <c r="A78" s="5"/>
      <c r="B78" s="27"/>
      <c r="C78" s="46"/>
      <c r="D78" s="9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3">
      <c r="A79" s="5"/>
      <c r="B79" s="27"/>
      <c r="C79" s="46"/>
      <c r="D79" s="9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3">
      <c r="A80" s="5"/>
      <c r="B80" s="27"/>
      <c r="C80" s="46"/>
      <c r="D80" s="9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3">
      <c r="A81" s="5"/>
      <c r="B81" s="27"/>
      <c r="C81" s="46"/>
      <c r="D81" s="9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3">
      <c r="A82" s="5"/>
      <c r="B82" s="27"/>
      <c r="C82" s="46"/>
      <c r="D82" s="9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3">
      <c r="A83" s="5"/>
      <c r="B83" s="27"/>
      <c r="C83" s="46"/>
      <c r="D83" s="9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3">
      <c r="A84" s="5"/>
      <c r="B84" s="27"/>
      <c r="C84" s="46"/>
      <c r="D84" s="9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3">
      <c r="A85" s="5"/>
      <c r="B85" s="27"/>
      <c r="C85" s="46"/>
      <c r="D85" s="9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3">
      <c r="A86" s="5"/>
      <c r="B86" s="27"/>
      <c r="C86" s="46"/>
      <c r="D86" s="9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3">
      <c r="A87" s="5"/>
      <c r="B87" s="27"/>
      <c r="C87" s="46"/>
      <c r="D87" s="9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3">
      <c r="A88" s="5"/>
      <c r="B88" s="27"/>
      <c r="C88" s="46"/>
      <c r="D88" s="9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3">
      <c r="A89" s="5"/>
      <c r="B89" s="27"/>
      <c r="C89" s="46"/>
      <c r="D89" s="9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3">
      <c r="A90" s="5"/>
      <c r="B90" s="27"/>
      <c r="C90" s="46"/>
      <c r="D90" s="9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3">
      <c r="A91" s="5"/>
      <c r="B91" s="27"/>
      <c r="C91" s="46"/>
      <c r="D91" s="9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3">
      <c r="A92" s="5"/>
      <c r="B92" s="27"/>
      <c r="C92" s="46"/>
      <c r="D92" s="9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3">
      <c r="A93" s="5"/>
      <c r="B93" s="27"/>
      <c r="C93" s="46"/>
      <c r="D93" s="9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3">
      <c r="A94" s="5"/>
      <c r="B94" s="27"/>
      <c r="C94" s="46"/>
      <c r="D94" s="9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3">
      <c r="A95" s="5"/>
      <c r="B95" s="27"/>
      <c r="C95" s="46"/>
      <c r="D95" s="9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3">
      <c r="A96" s="5"/>
      <c r="B96" s="27"/>
      <c r="C96" s="46"/>
      <c r="D96" s="9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3">
      <c r="A97" s="5"/>
      <c r="B97" s="27"/>
      <c r="C97" s="46"/>
      <c r="D97" s="9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3">
      <c r="A98" s="5"/>
      <c r="B98" s="27"/>
      <c r="C98" s="46"/>
      <c r="D98" s="96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5"/>
      <c r="B99" s="27"/>
      <c r="C99" s="46"/>
      <c r="D99" s="96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5"/>
      <c r="B100" s="27"/>
      <c r="C100" s="46"/>
      <c r="D100" s="96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5"/>
      <c r="B101" s="27"/>
      <c r="C101" s="46"/>
      <c r="D101" s="9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5"/>
      <c r="B102" s="27"/>
      <c r="C102" s="46"/>
      <c r="D102" s="9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5"/>
      <c r="B103" s="27"/>
      <c r="C103" s="46"/>
      <c r="D103" s="96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5"/>
      <c r="B104" s="27"/>
      <c r="C104" s="46"/>
      <c r="D104" s="96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5"/>
      <c r="B105" s="27"/>
      <c r="C105" s="46"/>
      <c r="D105" s="9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5"/>
      <c r="B106" s="27"/>
      <c r="C106" s="46"/>
      <c r="D106" s="9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5"/>
      <c r="B107" s="27"/>
      <c r="C107" s="46"/>
      <c r="D107" s="96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5"/>
      <c r="B108" s="27"/>
      <c r="C108" s="46"/>
      <c r="D108" s="9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5"/>
      <c r="B109" s="27"/>
      <c r="C109" s="46"/>
      <c r="D109" s="96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5"/>
      <c r="B110" s="27"/>
      <c r="C110" s="46"/>
      <c r="D110" s="96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5"/>
      <c r="B111" s="27"/>
      <c r="C111" s="46"/>
      <c r="D111" s="96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3">
      <c r="A112" s="5"/>
      <c r="B112" s="27"/>
      <c r="C112" s="46"/>
      <c r="D112" s="9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3">
      <c r="A113" s="5"/>
      <c r="B113" s="27"/>
      <c r="C113" s="46"/>
      <c r="D113" s="96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3">
      <c r="A114" s="5"/>
      <c r="B114" s="27"/>
      <c r="C114" s="46"/>
      <c r="D114" s="96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5"/>
      <c r="B115" s="27"/>
      <c r="C115" s="46"/>
      <c r="D115" s="9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5"/>
      <c r="B116" s="27"/>
      <c r="C116" s="46"/>
      <c r="D116" s="9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5"/>
      <c r="B117" s="27"/>
      <c r="C117" s="46"/>
      <c r="D117" s="96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5"/>
      <c r="B118" s="27"/>
      <c r="C118" s="46"/>
      <c r="D118" s="9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3">
      <c r="A119" s="5"/>
      <c r="B119" s="27"/>
      <c r="C119" s="46"/>
      <c r="D119" s="96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3">
      <c r="A120" s="5"/>
      <c r="B120" s="27"/>
      <c r="C120" s="46"/>
      <c r="D120" s="9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3">
      <c r="A121" s="5"/>
      <c r="B121" s="27"/>
      <c r="C121" s="46"/>
      <c r="D121" s="96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3">
      <c r="A122" s="5"/>
      <c r="B122" s="27"/>
      <c r="C122" s="46"/>
      <c r="D122" s="96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5"/>
      <c r="B123" s="27"/>
      <c r="C123" s="46"/>
      <c r="D123" s="96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5"/>
      <c r="B124" s="27"/>
      <c r="C124" s="46"/>
      <c r="D124" s="96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5"/>
      <c r="B125" s="27"/>
      <c r="C125" s="46"/>
      <c r="D125" s="96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5"/>
      <c r="B126" s="27"/>
      <c r="C126" s="46"/>
      <c r="D126" s="9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5"/>
      <c r="B127" s="27"/>
      <c r="C127" s="46"/>
      <c r="D127" s="96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5"/>
      <c r="B128" s="27"/>
      <c r="C128" s="46"/>
      <c r="D128" s="96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5"/>
      <c r="B129" s="27"/>
      <c r="C129" s="46"/>
      <c r="D129" s="9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5"/>
      <c r="B130" s="27"/>
      <c r="C130" s="46"/>
      <c r="D130" s="96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3">
      <c r="A131" s="5"/>
      <c r="B131" s="27"/>
      <c r="C131" s="46"/>
      <c r="D131" s="96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3">
      <c r="A132" s="5"/>
      <c r="B132" s="27"/>
      <c r="C132" s="46"/>
      <c r="D132" s="96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3">
      <c r="A133" s="5"/>
      <c r="B133" s="27"/>
      <c r="C133" s="46"/>
      <c r="D133" s="96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3">
      <c r="A134" s="5"/>
      <c r="B134" s="27"/>
      <c r="C134" s="46"/>
      <c r="D134" s="96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5"/>
      <c r="B135" s="27"/>
      <c r="C135" s="46"/>
      <c r="D135" s="96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5"/>
      <c r="B136" s="27"/>
      <c r="C136" s="46"/>
      <c r="D136" s="9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5"/>
      <c r="B137" s="27"/>
      <c r="C137" s="46"/>
      <c r="D137" s="9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5"/>
      <c r="B138" s="27"/>
      <c r="C138" s="46"/>
      <c r="D138" s="9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3">
      <c r="A139" s="5"/>
      <c r="B139" s="27"/>
      <c r="C139" s="46"/>
      <c r="D139" s="9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3">
      <c r="A140" s="5"/>
      <c r="B140" s="27"/>
      <c r="C140" s="46"/>
      <c r="D140" s="9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3">
      <c r="A141" s="5"/>
      <c r="B141" s="27"/>
      <c r="C141" s="46"/>
      <c r="D141" s="9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3">
      <c r="A142" s="5"/>
      <c r="B142" s="27"/>
      <c r="C142" s="46"/>
      <c r="D142" s="96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5"/>
      <c r="B143" s="27"/>
      <c r="C143" s="46"/>
      <c r="D143" s="96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5"/>
      <c r="B144" s="27"/>
      <c r="C144" s="46"/>
      <c r="D144" s="96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5"/>
      <c r="B145" s="27"/>
      <c r="C145" s="46"/>
      <c r="D145" s="96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5"/>
      <c r="B146" s="27"/>
      <c r="C146" s="46"/>
      <c r="D146" s="96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5"/>
      <c r="B147" s="27"/>
      <c r="C147" s="46"/>
      <c r="D147" s="96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5"/>
      <c r="B148" s="27"/>
      <c r="C148" s="46"/>
      <c r="D148" s="9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3">
      <c r="A149" s="5"/>
      <c r="B149" s="27"/>
      <c r="C149" s="46"/>
      <c r="D149" s="96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3">
      <c r="A150" s="5"/>
      <c r="B150" s="27"/>
      <c r="C150" s="46"/>
      <c r="D150" s="96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3">
      <c r="A151" s="5"/>
      <c r="B151" s="27"/>
      <c r="C151" s="46"/>
      <c r="D151" s="96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3">
      <c r="A152" s="5"/>
      <c r="B152" s="27"/>
      <c r="C152" s="46"/>
      <c r="D152" s="96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3">
      <c r="A153" s="5"/>
      <c r="B153" s="27"/>
      <c r="C153" s="46"/>
      <c r="D153" s="96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3">
      <c r="A154" s="5"/>
      <c r="B154" s="27"/>
      <c r="C154" s="46"/>
      <c r="D154" s="96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3">
      <c r="A155" s="5"/>
      <c r="B155" s="27"/>
      <c r="C155" s="46"/>
      <c r="D155" s="96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5"/>
      <c r="B156" s="27"/>
      <c r="C156" s="46"/>
      <c r="D156" s="96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5"/>
      <c r="B157" s="27"/>
      <c r="C157" s="46"/>
      <c r="D157" s="96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5"/>
      <c r="B158" s="27"/>
      <c r="C158" s="46"/>
      <c r="D158" s="96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5"/>
      <c r="B159" s="27"/>
      <c r="C159" s="46"/>
      <c r="D159" s="9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5"/>
      <c r="B160" s="27"/>
      <c r="C160" s="46"/>
      <c r="D160" s="96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5"/>
      <c r="B161" s="27"/>
      <c r="C161" s="46"/>
      <c r="D161" s="96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5"/>
      <c r="B162" s="27"/>
      <c r="C162" s="46"/>
      <c r="D162" s="96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5"/>
      <c r="B163" s="27"/>
      <c r="C163" s="46"/>
      <c r="D163" s="96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5"/>
      <c r="B164" s="27"/>
      <c r="C164" s="46"/>
      <c r="D164" s="96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5"/>
      <c r="B165" s="27"/>
      <c r="C165" s="46"/>
      <c r="D165" s="96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5"/>
      <c r="B166" s="27"/>
      <c r="C166" s="46"/>
      <c r="D166" s="96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5"/>
      <c r="B167" s="27"/>
      <c r="C167" s="46"/>
      <c r="D167" s="96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5"/>
      <c r="B168" s="27"/>
      <c r="C168" s="46"/>
      <c r="D168" s="96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5"/>
      <c r="B169" s="27"/>
      <c r="C169" s="46"/>
      <c r="D169" s="96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5"/>
      <c r="B170" s="27"/>
      <c r="C170" s="46"/>
      <c r="D170" s="96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5"/>
      <c r="B171" s="27"/>
      <c r="C171" s="46"/>
      <c r="D171" s="96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5"/>
      <c r="B172" s="27"/>
      <c r="C172" s="46"/>
      <c r="D172" s="96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5"/>
      <c r="B173" s="27"/>
      <c r="C173" s="46"/>
      <c r="D173" s="96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5"/>
      <c r="B174" s="27"/>
      <c r="C174" s="46"/>
      <c r="D174" s="96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5"/>
      <c r="B175" s="27"/>
      <c r="C175" s="46"/>
      <c r="D175" s="96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5"/>
      <c r="B176" s="27"/>
      <c r="C176" s="46"/>
      <c r="D176" s="96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5"/>
      <c r="B177" s="27"/>
      <c r="C177" s="46"/>
      <c r="D177" s="96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5"/>
      <c r="B178" s="27"/>
      <c r="C178" s="46"/>
      <c r="D178" s="96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5"/>
      <c r="B179" s="27"/>
      <c r="C179" s="46"/>
      <c r="D179" s="96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5"/>
      <c r="B180" s="27"/>
      <c r="C180" s="46"/>
      <c r="D180" s="96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5"/>
      <c r="B181" s="27"/>
      <c r="C181" s="46"/>
      <c r="D181" s="96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5"/>
      <c r="B182" s="27"/>
      <c r="C182" s="46"/>
      <c r="D182" s="96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5"/>
      <c r="B183" s="27"/>
      <c r="C183" s="46"/>
      <c r="D183" s="96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5"/>
      <c r="B184" s="27"/>
      <c r="C184" s="46"/>
      <c r="D184" s="96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5"/>
      <c r="B185" s="27"/>
      <c r="C185" s="46"/>
      <c r="D185" s="96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5"/>
      <c r="B186" s="27"/>
      <c r="C186" s="46"/>
      <c r="D186" s="96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5"/>
      <c r="B187" s="27"/>
      <c r="C187" s="46"/>
      <c r="D187" s="96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5"/>
      <c r="B188" s="27"/>
      <c r="C188" s="46"/>
      <c r="D188" s="96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5"/>
      <c r="B189" s="27"/>
      <c r="C189" s="46"/>
      <c r="D189" s="9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5"/>
      <c r="B190" s="27"/>
      <c r="C190" s="46"/>
      <c r="D190" s="96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5"/>
      <c r="B191" s="27"/>
      <c r="C191" s="46"/>
      <c r="D191" s="96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5"/>
      <c r="B192" s="27"/>
      <c r="C192" s="46"/>
      <c r="D192" s="96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5"/>
      <c r="B193" s="27"/>
      <c r="C193" s="46"/>
      <c r="D193" s="96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5"/>
      <c r="B194" s="27"/>
      <c r="C194" s="46"/>
      <c r="D194" s="9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5"/>
      <c r="B195" s="27"/>
      <c r="C195" s="46"/>
      <c r="D195" s="9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5"/>
      <c r="B196" s="27"/>
      <c r="C196" s="46"/>
      <c r="D196" s="9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5"/>
      <c r="B197" s="27"/>
      <c r="C197" s="46"/>
      <c r="D197" s="9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5"/>
      <c r="B198" s="27"/>
      <c r="C198" s="46"/>
      <c r="D198" s="9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5"/>
      <c r="B199" s="27"/>
      <c r="C199" s="46"/>
      <c r="D199" s="9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5"/>
      <c r="B200" s="27"/>
      <c r="C200" s="46"/>
      <c r="D200" s="9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5"/>
      <c r="B201" s="27"/>
      <c r="C201" s="46"/>
      <c r="D201" s="9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5"/>
      <c r="B202" s="27"/>
      <c r="C202" s="46"/>
      <c r="D202" s="9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5"/>
      <c r="B203" s="27"/>
      <c r="C203" s="46"/>
      <c r="D203" s="9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5"/>
      <c r="B204" s="27"/>
      <c r="C204" s="46"/>
      <c r="D204" s="9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5"/>
      <c r="B205" s="27"/>
      <c r="C205" s="46"/>
      <c r="D205" s="9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5"/>
      <c r="B206" s="27"/>
      <c r="C206" s="46"/>
      <c r="D206" s="9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5"/>
      <c r="B207" s="27"/>
      <c r="C207" s="46"/>
      <c r="D207" s="9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5"/>
      <c r="B208" s="27"/>
      <c r="C208" s="46"/>
      <c r="D208" s="9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5"/>
      <c r="B209" s="27"/>
      <c r="C209" s="46"/>
      <c r="D209" s="9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5"/>
      <c r="B210" s="27"/>
      <c r="C210" s="46"/>
      <c r="D210" s="9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5"/>
      <c r="B211" s="27"/>
      <c r="C211" s="46"/>
      <c r="D211" s="9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5"/>
      <c r="B212" s="27"/>
      <c r="C212" s="46"/>
      <c r="D212" s="9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5"/>
      <c r="B213" s="27"/>
      <c r="C213" s="46"/>
      <c r="D213" s="9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5"/>
      <c r="B214" s="27"/>
      <c r="C214" s="46"/>
      <c r="D214" s="9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5"/>
      <c r="B215" s="27"/>
      <c r="C215" s="46"/>
      <c r="D215" s="9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5"/>
      <c r="B216" s="27"/>
      <c r="C216" s="46"/>
      <c r="D216" s="9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5"/>
      <c r="B217" s="27"/>
      <c r="C217" s="46"/>
      <c r="D217" s="9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5"/>
      <c r="B218" s="27"/>
      <c r="C218" s="46"/>
      <c r="D218" s="9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5"/>
      <c r="B219" s="27"/>
      <c r="C219" s="46"/>
      <c r="D219" s="9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5"/>
      <c r="B220" s="27"/>
      <c r="C220" s="46"/>
      <c r="D220" s="9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5"/>
      <c r="B221" s="27"/>
      <c r="C221" s="46"/>
      <c r="D221" s="9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5"/>
      <c r="B222" s="27"/>
      <c r="C222" s="46"/>
      <c r="D222" s="9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5"/>
      <c r="B223" s="27"/>
      <c r="C223" s="46"/>
      <c r="D223" s="9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5"/>
      <c r="B224" s="27"/>
      <c r="C224" s="46"/>
      <c r="D224" s="9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5"/>
      <c r="B225" s="27"/>
      <c r="C225" s="46"/>
      <c r="D225" s="9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5"/>
      <c r="B226" s="27"/>
      <c r="C226" s="46"/>
      <c r="D226" s="9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5"/>
      <c r="B227" s="27"/>
      <c r="C227" s="46"/>
      <c r="D227" s="9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5"/>
      <c r="B228" s="27"/>
      <c r="C228" s="46"/>
      <c r="D228" s="9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5"/>
      <c r="B229" s="27"/>
      <c r="C229" s="46"/>
      <c r="D229" s="9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5"/>
      <c r="B230" s="27"/>
      <c r="C230" s="46"/>
      <c r="D230" s="9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5"/>
      <c r="B231" s="27"/>
      <c r="C231" s="46"/>
      <c r="D231" s="9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5"/>
      <c r="B232" s="27"/>
      <c r="C232" s="46"/>
      <c r="D232" s="9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5"/>
      <c r="B233" s="27"/>
      <c r="C233" s="46"/>
      <c r="D233" s="9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5"/>
      <c r="B234" s="27"/>
      <c r="C234" s="46"/>
      <c r="D234" s="9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5"/>
      <c r="B235" s="27"/>
      <c r="C235" s="46"/>
      <c r="D235" s="9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5"/>
      <c r="B236" s="27"/>
      <c r="C236" s="46"/>
      <c r="D236" s="9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5"/>
      <c r="B237" s="27"/>
      <c r="C237" s="46"/>
      <c r="D237" s="9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5"/>
      <c r="B238" s="27"/>
      <c r="C238" s="46"/>
      <c r="D238" s="9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5"/>
      <c r="B239" s="27"/>
      <c r="C239" s="46"/>
      <c r="D239" s="9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5"/>
      <c r="B240" s="27"/>
      <c r="C240" s="46"/>
      <c r="D240" s="9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5"/>
      <c r="B241" s="27"/>
      <c r="C241" s="46"/>
      <c r="D241" s="9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5"/>
      <c r="B242" s="27"/>
      <c r="C242" s="46"/>
      <c r="D242" s="9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5"/>
      <c r="B243" s="27"/>
      <c r="C243" s="46"/>
      <c r="D243" s="9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5"/>
      <c r="B244" s="27"/>
      <c r="C244" s="46"/>
      <c r="D244" s="9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5"/>
      <c r="B245" s="27"/>
      <c r="C245" s="46"/>
      <c r="D245" s="9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5"/>
      <c r="B246" s="27"/>
      <c r="C246" s="46"/>
      <c r="D246" s="9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5"/>
      <c r="B247" s="27"/>
      <c r="C247" s="46"/>
      <c r="D247" s="9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5"/>
      <c r="B248" s="27"/>
      <c r="C248" s="46"/>
      <c r="D248" s="9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5"/>
      <c r="B249" s="27"/>
      <c r="C249" s="46"/>
      <c r="D249" s="9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5"/>
      <c r="B250" s="27"/>
      <c r="C250" s="46"/>
      <c r="D250" s="9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5"/>
      <c r="B251" s="27"/>
      <c r="C251" s="46"/>
      <c r="D251" s="9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5"/>
      <c r="B252" s="27"/>
      <c r="C252" s="46"/>
      <c r="D252" s="9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5"/>
      <c r="B253" s="27"/>
      <c r="C253" s="46"/>
      <c r="D253" s="9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5"/>
      <c r="B254" s="27"/>
      <c r="C254" s="46"/>
      <c r="D254" s="9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5"/>
      <c r="B255" s="27"/>
      <c r="C255" s="46"/>
      <c r="D255" s="9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5"/>
      <c r="B256" s="27"/>
      <c r="C256" s="46"/>
      <c r="D256" s="9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5"/>
      <c r="B257" s="27"/>
      <c r="C257" s="46"/>
      <c r="D257" s="9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5"/>
      <c r="B258" s="27"/>
      <c r="C258" s="46"/>
      <c r="D258" s="9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5"/>
      <c r="B259" s="27"/>
      <c r="C259" s="46"/>
      <c r="D259" s="9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5"/>
      <c r="B260" s="27"/>
      <c r="C260" s="46"/>
      <c r="D260" s="9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5"/>
      <c r="B261" s="27"/>
      <c r="C261" s="46"/>
      <c r="D261" s="9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5"/>
      <c r="B262" s="27"/>
      <c r="C262" s="46"/>
      <c r="D262" s="9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5"/>
      <c r="B263" s="27"/>
      <c r="C263" s="46"/>
      <c r="D263" s="9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5"/>
      <c r="B264" s="27"/>
      <c r="C264" s="46"/>
      <c r="D264" s="9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5"/>
      <c r="B265" s="27"/>
      <c r="C265" s="46"/>
      <c r="D265" s="9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5"/>
      <c r="B266" s="27"/>
      <c r="C266" s="46"/>
      <c r="D266" s="9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5"/>
      <c r="B267" s="27"/>
      <c r="C267" s="46"/>
      <c r="D267" s="9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5"/>
      <c r="B268" s="27"/>
      <c r="C268" s="46"/>
      <c r="D268" s="9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5"/>
      <c r="B269" s="27"/>
      <c r="C269" s="46"/>
      <c r="D269" s="9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5"/>
      <c r="B270" s="27"/>
      <c r="C270" s="46"/>
      <c r="D270" s="9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5"/>
      <c r="B271" s="27"/>
      <c r="C271" s="46"/>
      <c r="D271" s="9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5"/>
      <c r="B272" s="27"/>
      <c r="C272" s="46"/>
      <c r="D272" s="9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5"/>
      <c r="B273" s="27"/>
      <c r="C273" s="46"/>
      <c r="D273" s="9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5"/>
      <c r="B274" s="27"/>
      <c r="C274" s="46"/>
      <c r="D274" s="9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5"/>
      <c r="B275" s="27"/>
      <c r="C275" s="46"/>
      <c r="D275" s="9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5"/>
      <c r="B276" s="27"/>
      <c r="C276" s="46"/>
      <c r="D276" s="9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5"/>
      <c r="B277" s="27"/>
      <c r="C277" s="46"/>
      <c r="D277" s="9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5"/>
      <c r="B278" s="27"/>
      <c r="C278" s="46"/>
      <c r="D278" s="9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5"/>
      <c r="B279" s="27"/>
      <c r="C279" s="46"/>
      <c r="D279" s="9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5"/>
      <c r="B280" s="27"/>
      <c r="C280" s="46"/>
      <c r="D280" s="9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5"/>
      <c r="B281" s="27"/>
      <c r="C281" s="46"/>
      <c r="D281" s="9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5"/>
      <c r="B282" s="27"/>
      <c r="C282" s="46"/>
      <c r="D282" s="9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5"/>
      <c r="B283" s="27"/>
      <c r="C283" s="46"/>
      <c r="D283" s="9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5"/>
      <c r="B284" s="27"/>
      <c r="C284" s="46"/>
      <c r="D284" s="9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5"/>
      <c r="B285" s="27"/>
      <c r="C285" s="46"/>
      <c r="D285" s="9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5"/>
      <c r="B286" s="27"/>
      <c r="C286" s="46"/>
      <c r="D286" s="9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5"/>
      <c r="B287" s="27"/>
      <c r="C287" s="46"/>
      <c r="D287" s="9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5"/>
      <c r="B288" s="27"/>
      <c r="C288" s="46"/>
      <c r="D288" s="9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5"/>
      <c r="B289" s="27"/>
      <c r="C289" s="46"/>
      <c r="D289" s="9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5"/>
      <c r="B290" s="27"/>
      <c r="C290" s="46"/>
      <c r="D290" s="9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5"/>
      <c r="B291" s="27"/>
      <c r="C291" s="46"/>
      <c r="D291" s="9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5"/>
      <c r="B292" s="27"/>
      <c r="C292" s="46"/>
      <c r="D292" s="9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5"/>
      <c r="B293" s="27"/>
      <c r="C293" s="46"/>
      <c r="D293" s="9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5"/>
      <c r="B294" s="27"/>
      <c r="C294" s="46"/>
      <c r="D294" s="9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5"/>
      <c r="B295" s="27"/>
      <c r="C295" s="46"/>
      <c r="D295" s="9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5"/>
      <c r="B296" s="27"/>
      <c r="C296" s="46"/>
      <c r="D296" s="9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5"/>
      <c r="B297" s="27"/>
      <c r="C297" s="46"/>
      <c r="D297" s="9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5"/>
      <c r="B298" s="27"/>
      <c r="C298" s="46"/>
      <c r="D298" s="9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5"/>
      <c r="B299" s="27"/>
      <c r="C299" s="46"/>
      <c r="D299" s="9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5"/>
      <c r="B300" s="27"/>
      <c r="C300" s="46"/>
      <c r="D300" s="9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5"/>
      <c r="B301" s="27"/>
      <c r="C301" s="46"/>
      <c r="D301" s="9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5"/>
      <c r="B302" s="27"/>
      <c r="C302" s="46"/>
      <c r="D302" s="9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5"/>
      <c r="B303" s="27"/>
      <c r="C303" s="46"/>
      <c r="D303" s="9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5"/>
      <c r="B304" s="27"/>
      <c r="C304" s="46"/>
      <c r="D304" s="9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5"/>
      <c r="B305" s="27"/>
      <c r="C305" s="46"/>
      <c r="D305" s="9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5"/>
      <c r="B306" s="27"/>
      <c r="C306" s="46"/>
      <c r="D306" s="9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5"/>
      <c r="B307" s="27"/>
      <c r="C307" s="46"/>
      <c r="D307" s="9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5"/>
      <c r="B308" s="27"/>
      <c r="C308" s="46"/>
      <c r="D308" s="9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5"/>
      <c r="B309" s="27"/>
      <c r="C309" s="46"/>
      <c r="D309" s="9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5"/>
      <c r="B310" s="27"/>
      <c r="C310" s="46"/>
      <c r="D310" s="9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5"/>
      <c r="B311" s="27"/>
      <c r="C311" s="46"/>
      <c r="D311" s="9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5"/>
      <c r="B312" s="27"/>
      <c r="C312" s="46"/>
      <c r="D312" s="9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5"/>
      <c r="B313" s="27"/>
      <c r="C313" s="46"/>
      <c r="D313" s="9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5"/>
      <c r="B314" s="27"/>
      <c r="C314" s="46"/>
      <c r="D314" s="9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5"/>
      <c r="B315" s="27"/>
      <c r="C315" s="46"/>
      <c r="D315" s="9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5"/>
      <c r="B316" s="27"/>
      <c r="C316" s="46"/>
      <c r="D316" s="9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5"/>
      <c r="B317" s="27"/>
      <c r="C317" s="46"/>
      <c r="D317" s="9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5"/>
      <c r="B318" s="27"/>
      <c r="C318" s="46"/>
      <c r="D318" s="9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5"/>
      <c r="B319" s="27"/>
      <c r="C319" s="46"/>
      <c r="D319" s="9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5"/>
      <c r="B320" s="27"/>
      <c r="C320" s="46"/>
      <c r="D320" s="9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5"/>
      <c r="B321" s="27"/>
      <c r="C321" s="46"/>
      <c r="D321" s="9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5"/>
      <c r="B322" s="27"/>
      <c r="C322" s="46"/>
      <c r="D322" s="9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5"/>
      <c r="B323" s="27"/>
      <c r="C323" s="46"/>
      <c r="D323" s="9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5"/>
      <c r="B324" s="27"/>
      <c r="C324" s="46"/>
      <c r="D324" s="9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5"/>
      <c r="B325" s="27"/>
      <c r="C325" s="46"/>
      <c r="D325" s="9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5"/>
      <c r="B326" s="27"/>
      <c r="C326" s="46"/>
      <c r="D326" s="9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5"/>
      <c r="B327" s="27"/>
      <c r="C327" s="46"/>
      <c r="D327" s="9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5"/>
      <c r="B328" s="27"/>
      <c r="C328" s="46"/>
      <c r="D328" s="9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5"/>
      <c r="B329" s="27"/>
      <c r="C329" s="46"/>
      <c r="D329" s="9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5"/>
      <c r="B330" s="27"/>
      <c r="C330" s="46"/>
      <c r="D330" s="9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5"/>
      <c r="B331" s="27"/>
      <c r="C331" s="46"/>
      <c r="D331" s="9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5"/>
      <c r="B332" s="27"/>
      <c r="C332" s="46"/>
      <c r="D332" s="9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5"/>
      <c r="B333" s="27"/>
      <c r="C333" s="46"/>
      <c r="D333" s="9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5"/>
      <c r="B334" s="27"/>
      <c r="C334" s="46"/>
      <c r="D334" s="9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5"/>
      <c r="B335" s="27"/>
      <c r="C335" s="46"/>
      <c r="D335" s="9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5"/>
      <c r="B336" s="27"/>
      <c r="C336" s="46"/>
      <c r="D336" s="9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5"/>
      <c r="B337" s="27"/>
      <c r="C337" s="46"/>
      <c r="D337" s="9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5"/>
      <c r="B338" s="27"/>
      <c r="C338" s="46"/>
      <c r="D338" s="9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5"/>
      <c r="B339" s="27"/>
      <c r="C339" s="46"/>
      <c r="D339" s="9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5"/>
      <c r="B340" s="27"/>
      <c r="C340" s="46"/>
      <c r="D340" s="9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5"/>
      <c r="B341" s="27"/>
      <c r="C341" s="46"/>
      <c r="D341" s="9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5"/>
      <c r="B342" s="27"/>
      <c r="C342" s="46"/>
      <c r="D342" s="9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5"/>
      <c r="B343" s="27"/>
      <c r="C343" s="46"/>
      <c r="D343" s="9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5"/>
      <c r="B344" s="27"/>
      <c r="C344" s="46"/>
      <c r="D344" s="9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5"/>
      <c r="B345" s="27"/>
      <c r="C345" s="46"/>
      <c r="D345" s="9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5"/>
      <c r="B346" s="27"/>
      <c r="C346" s="46"/>
      <c r="D346" s="9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5"/>
      <c r="B347" s="27"/>
      <c r="C347" s="46"/>
      <c r="D347" s="9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5"/>
      <c r="B348" s="27"/>
      <c r="C348" s="46"/>
      <c r="D348" s="9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5"/>
      <c r="B349" s="27"/>
      <c r="C349" s="46"/>
      <c r="D349" s="9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5"/>
      <c r="B350" s="27"/>
      <c r="C350" s="46"/>
      <c r="D350" s="9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5"/>
      <c r="B351" s="27"/>
      <c r="C351" s="46"/>
      <c r="D351" s="9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5"/>
      <c r="B352" s="27"/>
      <c r="C352" s="46"/>
      <c r="D352" s="9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5"/>
      <c r="B353" s="27"/>
      <c r="C353" s="46"/>
      <c r="D353" s="9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5"/>
      <c r="B354" s="27"/>
      <c r="C354" s="46"/>
      <c r="D354" s="9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5"/>
      <c r="B355" s="27"/>
      <c r="C355" s="46"/>
      <c r="D355" s="9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5"/>
      <c r="B356" s="27"/>
      <c r="C356" s="46"/>
      <c r="D356" s="9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5"/>
      <c r="B357" s="27"/>
      <c r="C357" s="46"/>
      <c r="D357" s="9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5"/>
      <c r="B358" s="27"/>
      <c r="C358" s="46"/>
      <c r="D358" s="9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5"/>
      <c r="B359" s="27"/>
      <c r="C359" s="46"/>
      <c r="D359" s="9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5"/>
      <c r="B360" s="27"/>
      <c r="C360" s="46"/>
      <c r="D360" s="9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5"/>
      <c r="B361" s="27"/>
      <c r="C361" s="46"/>
      <c r="D361" s="9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5"/>
      <c r="B362" s="27"/>
      <c r="C362" s="46"/>
      <c r="D362" s="9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5"/>
      <c r="B363" s="27"/>
      <c r="C363" s="46"/>
      <c r="D363" s="9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5"/>
      <c r="B364" s="27"/>
      <c r="C364" s="46"/>
      <c r="D364" s="9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5"/>
      <c r="B365" s="27"/>
      <c r="C365" s="46"/>
      <c r="D365" s="9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5"/>
      <c r="B366" s="27"/>
      <c r="C366" s="46"/>
      <c r="D366" s="9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5"/>
      <c r="B367" s="27"/>
      <c r="C367" s="46"/>
      <c r="D367" s="9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5"/>
      <c r="B368" s="27"/>
      <c r="C368" s="46"/>
      <c r="D368" s="9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5"/>
      <c r="B369" s="27"/>
      <c r="C369" s="46"/>
      <c r="D369" s="9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5"/>
      <c r="B370" s="27"/>
      <c r="C370" s="46"/>
      <c r="D370" s="9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5"/>
      <c r="B371" s="27"/>
      <c r="C371" s="46"/>
      <c r="D371" s="9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5"/>
      <c r="B372" s="27"/>
      <c r="C372" s="46"/>
      <c r="D372" s="9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5"/>
      <c r="B373" s="27"/>
      <c r="C373" s="46"/>
      <c r="D373" s="9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5"/>
      <c r="B374" s="27"/>
      <c r="C374" s="46"/>
      <c r="D374" s="9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5"/>
      <c r="B375" s="27"/>
      <c r="C375" s="46"/>
      <c r="D375" s="9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5"/>
      <c r="B376" s="27"/>
      <c r="C376" s="46"/>
      <c r="D376" s="9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5"/>
      <c r="B377" s="27"/>
      <c r="C377" s="46"/>
      <c r="D377" s="9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5"/>
      <c r="B378" s="27"/>
      <c r="C378" s="46"/>
      <c r="D378" s="9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5"/>
      <c r="B379" s="27"/>
      <c r="C379" s="46"/>
      <c r="D379" s="9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5"/>
      <c r="B380" s="27"/>
      <c r="C380" s="46"/>
      <c r="D380" s="9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5"/>
      <c r="B381" s="27"/>
      <c r="C381" s="46"/>
      <c r="D381" s="9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5"/>
      <c r="B382" s="27"/>
      <c r="C382" s="46"/>
      <c r="D382" s="9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5"/>
      <c r="B383" s="27"/>
      <c r="C383" s="46"/>
      <c r="D383" s="9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5"/>
      <c r="B384" s="27"/>
      <c r="C384" s="46"/>
      <c r="D384" s="9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5"/>
      <c r="B385" s="27"/>
      <c r="C385" s="46"/>
      <c r="D385" s="9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5"/>
      <c r="B386" s="27"/>
      <c r="C386" s="46"/>
      <c r="D386" s="9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5"/>
      <c r="B387" s="27"/>
      <c r="C387" s="46"/>
      <c r="D387" s="9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5"/>
      <c r="B388" s="27"/>
      <c r="C388" s="46"/>
      <c r="D388" s="9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5"/>
      <c r="B389" s="27"/>
      <c r="C389" s="46"/>
      <c r="D389" s="9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5"/>
      <c r="B390" s="27"/>
      <c r="C390" s="46"/>
      <c r="D390" s="9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5"/>
      <c r="B391" s="27"/>
      <c r="C391" s="46"/>
      <c r="D391" s="9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5"/>
      <c r="B392" s="27"/>
      <c r="C392" s="46"/>
      <c r="D392" s="9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5"/>
      <c r="B393" s="27"/>
      <c r="C393" s="46"/>
      <c r="D393" s="9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5"/>
      <c r="B394" s="27"/>
      <c r="C394" s="46"/>
      <c r="D394" s="9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5"/>
      <c r="B395" s="27"/>
      <c r="C395" s="46"/>
      <c r="D395" s="9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5"/>
      <c r="B396" s="27"/>
      <c r="C396" s="46"/>
      <c r="D396" s="9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5"/>
      <c r="B397" s="27"/>
      <c r="C397" s="46"/>
      <c r="D397" s="9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5"/>
      <c r="B398" s="27"/>
      <c r="C398" s="46"/>
      <c r="D398" s="9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5"/>
      <c r="B399" s="27"/>
      <c r="C399" s="46"/>
      <c r="D399" s="9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5"/>
      <c r="B400" s="27"/>
      <c r="C400" s="46"/>
      <c r="D400" s="9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5"/>
      <c r="B401" s="27"/>
      <c r="C401" s="46"/>
      <c r="D401" s="9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5"/>
      <c r="B402" s="27"/>
      <c r="C402" s="46"/>
      <c r="D402" s="9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5"/>
      <c r="B403" s="27"/>
      <c r="C403" s="46"/>
      <c r="D403" s="9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5"/>
      <c r="B404" s="27"/>
      <c r="C404" s="46"/>
      <c r="D404" s="9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5"/>
      <c r="B405" s="27"/>
      <c r="C405" s="46"/>
      <c r="D405" s="9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5"/>
      <c r="B406" s="27"/>
      <c r="C406" s="46"/>
      <c r="D406" s="9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5"/>
      <c r="B407" s="27"/>
      <c r="C407" s="46"/>
      <c r="D407" s="9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5"/>
      <c r="B408" s="27"/>
      <c r="C408" s="46"/>
      <c r="D408" s="9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5"/>
      <c r="B409" s="27"/>
      <c r="C409" s="46"/>
      <c r="D409" s="9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5"/>
      <c r="B410" s="27"/>
      <c r="C410" s="46"/>
      <c r="D410" s="9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5"/>
      <c r="B411" s="27"/>
      <c r="C411" s="46"/>
      <c r="D411" s="9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5"/>
      <c r="B412" s="27"/>
      <c r="C412" s="46"/>
      <c r="D412" s="9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5"/>
      <c r="B413" s="27"/>
      <c r="C413" s="46"/>
      <c r="D413" s="9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5"/>
      <c r="B414" s="27"/>
      <c r="C414" s="46"/>
      <c r="D414" s="9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5"/>
      <c r="B415" s="27"/>
      <c r="C415" s="46"/>
      <c r="D415" s="9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5"/>
      <c r="B416" s="27"/>
      <c r="C416" s="46"/>
      <c r="D416" s="9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5"/>
      <c r="B417" s="27"/>
      <c r="C417" s="46"/>
      <c r="D417" s="9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5"/>
      <c r="B418" s="27"/>
      <c r="C418" s="46"/>
      <c r="D418" s="9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5"/>
      <c r="B419" s="27"/>
      <c r="C419" s="46"/>
      <c r="D419" s="9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5"/>
      <c r="B420" s="27"/>
      <c r="C420" s="46"/>
      <c r="D420" s="9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5"/>
      <c r="B421" s="27"/>
      <c r="C421" s="46"/>
      <c r="D421" s="9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5"/>
      <c r="B422" s="27"/>
      <c r="C422" s="46"/>
      <c r="D422" s="9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5"/>
      <c r="B423" s="27"/>
      <c r="C423" s="46"/>
      <c r="D423" s="9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5"/>
      <c r="B424" s="27"/>
      <c r="C424" s="46"/>
      <c r="D424" s="9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5"/>
      <c r="B425" s="27"/>
      <c r="C425" s="46"/>
      <c r="D425" s="9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5"/>
      <c r="B426" s="27"/>
      <c r="C426" s="46"/>
      <c r="D426" s="9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5"/>
      <c r="B427" s="27"/>
      <c r="C427" s="46"/>
      <c r="D427" s="9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5"/>
      <c r="B428" s="27"/>
      <c r="C428" s="46"/>
      <c r="D428" s="9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5"/>
      <c r="B429" s="27"/>
      <c r="C429" s="46"/>
      <c r="D429" s="9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5"/>
      <c r="B430" s="27"/>
      <c r="C430" s="46"/>
      <c r="D430" s="9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5"/>
      <c r="B431" s="27"/>
      <c r="C431" s="46"/>
      <c r="D431" s="9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5"/>
      <c r="B432" s="27"/>
      <c r="C432" s="46"/>
      <c r="D432" s="9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5"/>
      <c r="B433" s="27"/>
      <c r="C433" s="46"/>
      <c r="D433" s="9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5"/>
      <c r="B434" s="27"/>
      <c r="C434" s="46"/>
      <c r="D434" s="9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5"/>
      <c r="B435" s="27"/>
      <c r="C435" s="46"/>
      <c r="D435" s="9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5"/>
      <c r="B436" s="27"/>
      <c r="C436" s="46"/>
      <c r="D436" s="9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5"/>
      <c r="B437" s="27"/>
      <c r="C437" s="46"/>
      <c r="D437" s="9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5"/>
      <c r="B438" s="27"/>
      <c r="C438" s="46"/>
      <c r="D438" s="9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5"/>
      <c r="B439" s="27"/>
      <c r="C439" s="46"/>
      <c r="D439" s="9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5"/>
      <c r="B440" s="27"/>
      <c r="C440" s="46"/>
      <c r="D440" s="9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5"/>
      <c r="B441" s="27"/>
      <c r="C441" s="46"/>
      <c r="D441" s="9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5"/>
      <c r="B442" s="27"/>
      <c r="C442" s="46"/>
      <c r="D442" s="9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5"/>
      <c r="B443" s="27"/>
      <c r="C443" s="46"/>
      <c r="D443" s="9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5"/>
      <c r="B444" s="27"/>
      <c r="C444" s="46"/>
      <c r="D444" s="9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5"/>
      <c r="B445" s="27"/>
      <c r="C445" s="46"/>
      <c r="D445" s="9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5"/>
      <c r="B446" s="27"/>
      <c r="C446" s="46"/>
      <c r="D446" s="9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5"/>
      <c r="B447" s="27"/>
      <c r="C447" s="46"/>
      <c r="D447" s="9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5"/>
      <c r="B448" s="27"/>
      <c r="C448" s="46"/>
      <c r="D448" s="9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5"/>
      <c r="B449" s="27"/>
      <c r="C449" s="46"/>
      <c r="D449" s="9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5"/>
      <c r="B450" s="27"/>
      <c r="C450" s="46"/>
      <c r="D450" s="9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5"/>
      <c r="B451" s="27"/>
      <c r="C451" s="46"/>
      <c r="D451" s="9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5"/>
      <c r="B452" s="27"/>
      <c r="C452" s="46"/>
      <c r="D452" s="9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5"/>
      <c r="B453" s="27"/>
      <c r="C453" s="46"/>
      <c r="D453" s="9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5"/>
      <c r="B454" s="27"/>
      <c r="C454" s="46"/>
      <c r="D454" s="9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5"/>
      <c r="B455" s="27"/>
      <c r="C455" s="46"/>
      <c r="D455" s="9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5"/>
      <c r="B456" s="27"/>
      <c r="C456" s="46"/>
      <c r="D456" s="9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5"/>
      <c r="B457" s="27"/>
      <c r="C457" s="46"/>
      <c r="D457" s="9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5"/>
      <c r="B458" s="27"/>
      <c r="C458" s="46"/>
      <c r="D458" s="9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5"/>
      <c r="B459" s="27"/>
      <c r="C459" s="46"/>
      <c r="D459" s="9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5"/>
      <c r="B460" s="27"/>
      <c r="C460" s="46"/>
      <c r="D460" s="9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5"/>
      <c r="B461" s="27"/>
      <c r="C461" s="46"/>
      <c r="D461" s="9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5"/>
      <c r="B462" s="27"/>
      <c r="C462" s="46"/>
      <c r="D462" s="9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5"/>
      <c r="B463" s="27"/>
      <c r="C463" s="46"/>
      <c r="D463" s="9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5"/>
      <c r="B464" s="27"/>
      <c r="C464" s="46"/>
      <c r="D464" s="9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5"/>
      <c r="B465" s="27"/>
      <c r="C465" s="46"/>
      <c r="D465" s="9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5"/>
      <c r="B466" s="27"/>
      <c r="C466" s="46"/>
      <c r="D466" s="9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5"/>
      <c r="B467" s="27"/>
      <c r="C467" s="46"/>
      <c r="D467" s="9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5"/>
      <c r="B468" s="27"/>
      <c r="C468" s="46"/>
      <c r="D468" s="9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5"/>
      <c r="B469" s="27"/>
      <c r="C469" s="46"/>
      <c r="D469" s="9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5"/>
      <c r="B470" s="27"/>
      <c r="C470" s="46"/>
      <c r="D470" s="9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5"/>
      <c r="B471" s="27"/>
      <c r="C471" s="46"/>
      <c r="D471" s="9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5"/>
      <c r="B472" s="27"/>
      <c r="C472" s="46"/>
      <c r="D472" s="9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5"/>
      <c r="B473" s="27"/>
      <c r="C473" s="46"/>
      <c r="D473" s="9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5"/>
      <c r="B474" s="27"/>
      <c r="C474" s="46"/>
      <c r="D474" s="9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5"/>
      <c r="B475" s="27"/>
      <c r="C475" s="46"/>
      <c r="D475" s="9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5"/>
      <c r="B476" s="27"/>
      <c r="C476" s="46"/>
      <c r="D476" s="9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5"/>
      <c r="B477" s="27"/>
      <c r="C477" s="46"/>
      <c r="D477" s="9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5"/>
      <c r="B478" s="27"/>
      <c r="C478" s="46"/>
      <c r="D478" s="9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5"/>
      <c r="B479" s="27"/>
      <c r="C479" s="46"/>
      <c r="D479" s="9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5"/>
      <c r="B480" s="27"/>
      <c r="C480" s="46"/>
      <c r="D480" s="9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5"/>
      <c r="B481" s="27"/>
      <c r="C481" s="46"/>
      <c r="D481" s="9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5"/>
      <c r="B482" s="27"/>
      <c r="C482" s="46"/>
      <c r="D482" s="9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5"/>
      <c r="B483" s="27"/>
      <c r="C483" s="46"/>
      <c r="D483" s="9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5"/>
      <c r="B484" s="27"/>
      <c r="C484" s="46"/>
      <c r="D484" s="9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5"/>
      <c r="B485" s="27"/>
      <c r="C485" s="46"/>
      <c r="D485" s="9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5"/>
      <c r="B486" s="27"/>
      <c r="C486" s="46"/>
      <c r="D486" s="9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5"/>
      <c r="B487" s="27"/>
      <c r="C487" s="46"/>
      <c r="D487" s="9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5"/>
      <c r="B488" s="27"/>
      <c r="C488" s="46"/>
      <c r="D488" s="9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5"/>
      <c r="B489" s="27"/>
      <c r="C489" s="46"/>
      <c r="D489" s="9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5"/>
      <c r="B490" s="27"/>
      <c r="C490" s="46"/>
      <c r="D490" s="9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5"/>
      <c r="B491" s="27"/>
      <c r="C491" s="46"/>
      <c r="D491" s="9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5"/>
      <c r="B492" s="27"/>
      <c r="C492" s="46"/>
      <c r="D492" s="9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5"/>
      <c r="B493" s="27"/>
      <c r="C493" s="46"/>
      <c r="D493" s="9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5"/>
      <c r="B494" s="27"/>
      <c r="C494" s="46"/>
      <c r="D494" s="9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5"/>
      <c r="B495" s="27"/>
      <c r="C495" s="46"/>
      <c r="D495" s="9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5"/>
      <c r="B496" s="27"/>
      <c r="C496" s="46"/>
      <c r="D496" s="9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5"/>
      <c r="B497" s="27"/>
      <c r="C497" s="46"/>
      <c r="D497" s="9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5"/>
      <c r="B498" s="27"/>
      <c r="C498" s="46"/>
      <c r="D498" s="9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5"/>
      <c r="B499" s="27"/>
      <c r="C499" s="46"/>
      <c r="D499" s="9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5"/>
      <c r="B500" s="27"/>
      <c r="C500" s="46"/>
      <c r="D500" s="9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5"/>
      <c r="B501" s="27"/>
      <c r="C501" s="46"/>
      <c r="D501" s="9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5"/>
      <c r="B502" s="27"/>
      <c r="C502" s="46"/>
      <c r="D502" s="9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5"/>
      <c r="B503" s="27"/>
      <c r="C503" s="46"/>
      <c r="D503" s="9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5"/>
      <c r="B504" s="27"/>
      <c r="C504" s="46"/>
      <c r="D504" s="9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5"/>
      <c r="B505" s="27"/>
      <c r="C505" s="46"/>
      <c r="D505" s="9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5"/>
      <c r="B506" s="27"/>
      <c r="C506" s="46"/>
      <c r="D506" s="9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5"/>
      <c r="B507" s="27"/>
      <c r="C507" s="46"/>
      <c r="D507" s="9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5"/>
      <c r="B508" s="27"/>
      <c r="C508" s="46"/>
      <c r="D508" s="9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5"/>
      <c r="B509" s="27"/>
      <c r="C509" s="46"/>
      <c r="D509" s="9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5"/>
      <c r="B510" s="27"/>
      <c r="C510" s="46"/>
      <c r="D510" s="9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5"/>
      <c r="B511" s="27"/>
      <c r="C511" s="46"/>
      <c r="D511" s="9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5"/>
      <c r="B512" s="27"/>
      <c r="C512" s="46"/>
      <c r="D512" s="9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5"/>
      <c r="B513" s="27"/>
      <c r="C513" s="46"/>
      <c r="D513" s="9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5"/>
      <c r="B514" s="27"/>
      <c r="C514" s="46"/>
      <c r="D514" s="9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5"/>
      <c r="B515" s="27"/>
      <c r="C515" s="46"/>
      <c r="D515" s="9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5"/>
      <c r="B516" s="27"/>
      <c r="C516" s="46"/>
      <c r="D516" s="9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5"/>
      <c r="B517" s="27"/>
      <c r="C517" s="46"/>
      <c r="D517" s="9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5"/>
      <c r="B518" s="27"/>
      <c r="C518" s="46"/>
      <c r="D518" s="9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5"/>
      <c r="B519" s="27"/>
      <c r="C519" s="46"/>
      <c r="D519" s="9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5"/>
      <c r="B520" s="27"/>
      <c r="C520" s="46"/>
      <c r="D520" s="9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5"/>
      <c r="B521" s="27"/>
      <c r="C521" s="46"/>
      <c r="D521" s="9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5"/>
      <c r="B522" s="27"/>
      <c r="C522" s="46"/>
      <c r="D522" s="9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5"/>
      <c r="B523" s="27"/>
      <c r="C523" s="46"/>
      <c r="D523" s="9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5"/>
      <c r="B524" s="27"/>
      <c r="C524" s="46"/>
      <c r="D524" s="9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5"/>
      <c r="B525" s="27"/>
      <c r="C525" s="46"/>
      <c r="D525" s="9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5"/>
      <c r="B526" s="27"/>
      <c r="C526" s="46"/>
      <c r="D526" s="9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5"/>
      <c r="B527" s="27"/>
      <c r="C527" s="46"/>
      <c r="D527" s="9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5"/>
      <c r="B528" s="27"/>
      <c r="C528" s="46"/>
      <c r="D528" s="9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5"/>
      <c r="B529" s="27"/>
      <c r="C529" s="46"/>
      <c r="D529" s="9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5"/>
      <c r="B530" s="27"/>
      <c r="C530" s="46"/>
      <c r="D530" s="9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5"/>
      <c r="B531" s="27"/>
      <c r="C531" s="46"/>
      <c r="D531" s="9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5"/>
      <c r="B532" s="27"/>
      <c r="C532" s="46"/>
      <c r="D532" s="9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5"/>
      <c r="B533" s="27"/>
      <c r="C533" s="46"/>
      <c r="D533" s="9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5"/>
      <c r="B534" s="27"/>
      <c r="C534" s="46"/>
      <c r="D534" s="9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5"/>
      <c r="B535" s="27"/>
      <c r="C535" s="46"/>
      <c r="D535" s="9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5"/>
      <c r="B536" s="27"/>
      <c r="C536" s="46"/>
      <c r="D536" s="9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5"/>
      <c r="B537" s="27"/>
      <c r="C537" s="46"/>
      <c r="D537" s="9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5"/>
      <c r="B538" s="27"/>
      <c r="C538" s="46"/>
      <c r="D538" s="9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5"/>
      <c r="B539" s="27"/>
      <c r="C539" s="46"/>
      <c r="D539" s="9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5"/>
      <c r="B540" s="27"/>
      <c r="C540" s="46"/>
      <c r="D540" s="9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5"/>
      <c r="B541" s="27"/>
      <c r="C541" s="46"/>
      <c r="D541" s="9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5"/>
      <c r="B542" s="27"/>
      <c r="C542" s="46"/>
      <c r="D542" s="9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5"/>
      <c r="B543" s="27"/>
      <c r="C543" s="46"/>
      <c r="D543" s="9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5"/>
      <c r="B544" s="27"/>
      <c r="C544" s="46"/>
      <c r="D544" s="9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5"/>
      <c r="B545" s="27"/>
      <c r="C545" s="46"/>
      <c r="D545" s="9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5"/>
      <c r="B546" s="27"/>
      <c r="C546" s="46"/>
      <c r="D546" s="9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5"/>
      <c r="B547" s="27"/>
      <c r="C547" s="46"/>
      <c r="D547" s="9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5"/>
      <c r="B548" s="27"/>
      <c r="C548" s="46"/>
      <c r="D548" s="9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5"/>
      <c r="B549" s="27"/>
      <c r="C549" s="46"/>
      <c r="D549" s="9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5"/>
      <c r="B550" s="27"/>
      <c r="C550" s="46"/>
      <c r="D550" s="9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5"/>
      <c r="B551" s="27"/>
      <c r="C551" s="46"/>
      <c r="D551" s="9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5"/>
      <c r="B552" s="27"/>
      <c r="C552" s="46"/>
      <c r="D552" s="9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5"/>
      <c r="B553" s="27"/>
      <c r="C553" s="46"/>
      <c r="D553" s="9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5"/>
      <c r="B554" s="27"/>
      <c r="C554" s="46"/>
      <c r="D554" s="9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5"/>
      <c r="B555" s="27"/>
      <c r="C555" s="46"/>
      <c r="D555" s="9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5"/>
      <c r="B556" s="27"/>
      <c r="C556" s="46"/>
      <c r="D556" s="9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5"/>
      <c r="B557" s="27"/>
      <c r="C557" s="46"/>
      <c r="D557" s="9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5"/>
      <c r="B558" s="27"/>
      <c r="C558" s="46"/>
      <c r="D558" s="9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5"/>
      <c r="B559" s="27"/>
      <c r="C559" s="46"/>
      <c r="D559" s="9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5"/>
      <c r="B560" s="27"/>
      <c r="C560" s="46"/>
      <c r="D560" s="9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5"/>
      <c r="B561" s="27"/>
      <c r="C561" s="46"/>
      <c r="D561" s="9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5"/>
      <c r="B562" s="27"/>
      <c r="C562" s="46"/>
      <c r="D562" s="9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5"/>
      <c r="B563" s="27"/>
      <c r="C563" s="46"/>
      <c r="D563" s="9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5"/>
      <c r="B564" s="27"/>
      <c r="C564" s="46"/>
      <c r="D564" s="9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5"/>
      <c r="B565" s="27"/>
      <c r="C565" s="46"/>
      <c r="D565" s="9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5"/>
      <c r="B566" s="27"/>
      <c r="C566" s="46"/>
      <c r="D566" s="9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5"/>
      <c r="B567" s="27"/>
      <c r="C567" s="46"/>
      <c r="D567" s="9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5"/>
      <c r="B568" s="27"/>
      <c r="C568" s="46"/>
      <c r="D568" s="9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5"/>
      <c r="B569" s="27"/>
      <c r="C569" s="46"/>
      <c r="D569" s="9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5"/>
      <c r="B570" s="27"/>
      <c r="C570" s="46"/>
      <c r="D570" s="9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5"/>
      <c r="B571" s="27"/>
      <c r="C571" s="46"/>
      <c r="D571" s="9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5"/>
      <c r="B572" s="27"/>
      <c r="C572" s="46"/>
      <c r="D572" s="9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5"/>
      <c r="B573" s="27"/>
      <c r="C573" s="46"/>
      <c r="D573" s="9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5"/>
      <c r="B574" s="27"/>
      <c r="C574" s="46"/>
      <c r="D574" s="9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5"/>
      <c r="B575" s="27"/>
      <c r="C575" s="46"/>
      <c r="D575" s="9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5"/>
      <c r="B576" s="27"/>
      <c r="C576" s="46"/>
      <c r="D576" s="9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5"/>
      <c r="B577" s="27"/>
      <c r="C577" s="46"/>
      <c r="D577" s="9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5"/>
      <c r="B578" s="27"/>
      <c r="C578" s="46"/>
      <c r="D578" s="9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5"/>
      <c r="B579" s="27"/>
      <c r="C579" s="46"/>
      <c r="D579" s="9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5"/>
      <c r="B580" s="27"/>
      <c r="C580" s="46"/>
      <c r="D580" s="9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5"/>
      <c r="B581" s="27"/>
      <c r="C581" s="46"/>
      <c r="D581" s="9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5"/>
      <c r="B582" s="27"/>
      <c r="C582" s="46"/>
      <c r="D582" s="9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5"/>
      <c r="B583" s="27"/>
      <c r="C583" s="46"/>
      <c r="D583" s="9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5"/>
      <c r="B584" s="27"/>
      <c r="C584" s="46"/>
      <c r="D584" s="9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5"/>
      <c r="B585" s="27"/>
      <c r="C585" s="46"/>
      <c r="D585" s="9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5"/>
      <c r="B586" s="27"/>
      <c r="C586" s="46"/>
      <c r="D586" s="9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5"/>
      <c r="B587" s="27"/>
      <c r="C587" s="46"/>
      <c r="D587" s="9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5"/>
      <c r="B588" s="27"/>
      <c r="C588" s="46"/>
      <c r="D588" s="9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5"/>
      <c r="B589" s="27"/>
      <c r="C589" s="46"/>
      <c r="D589" s="9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5"/>
      <c r="B590" s="27"/>
      <c r="C590" s="46"/>
      <c r="D590" s="9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5"/>
      <c r="B591" s="27"/>
      <c r="C591" s="46"/>
      <c r="D591" s="9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5"/>
      <c r="B592" s="27"/>
      <c r="C592" s="46"/>
      <c r="D592" s="9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5"/>
      <c r="B593" s="27"/>
      <c r="C593" s="46"/>
      <c r="D593" s="9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5"/>
      <c r="B594" s="27"/>
      <c r="C594" s="46"/>
      <c r="D594" s="9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5"/>
      <c r="B595" s="27"/>
      <c r="C595" s="46"/>
      <c r="D595" s="9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5"/>
      <c r="B596" s="27"/>
      <c r="C596" s="46"/>
      <c r="D596" s="9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5"/>
      <c r="B597" s="27"/>
      <c r="C597" s="46"/>
      <c r="D597" s="9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5"/>
      <c r="B598" s="27"/>
      <c r="C598" s="46"/>
      <c r="D598" s="9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5"/>
      <c r="B599" s="27"/>
      <c r="C599" s="46"/>
      <c r="D599" s="9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5"/>
      <c r="B600" s="27"/>
      <c r="C600" s="46"/>
      <c r="D600" s="9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5"/>
      <c r="B601" s="27"/>
      <c r="C601" s="46"/>
      <c r="D601" s="9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5"/>
      <c r="B602" s="27"/>
      <c r="C602" s="46"/>
      <c r="D602" s="9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5"/>
      <c r="B603" s="27"/>
      <c r="C603" s="46"/>
      <c r="D603" s="9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5"/>
      <c r="B604" s="27"/>
      <c r="C604" s="46"/>
      <c r="D604" s="9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5"/>
      <c r="B605" s="27"/>
      <c r="C605" s="46"/>
      <c r="D605" s="9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5"/>
      <c r="B606" s="27"/>
      <c r="C606" s="46"/>
      <c r="D606" s="9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5"/>
      <c r="B607" s="27"/>
      <c r="C607" s="46"/>
      <c r="D607" s="9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5"/>
      <c r="B608" s="27"/>
      <c r="C608" s="46"/>
      <c r="D608" s="9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5"/>
      <c r="B609" s="27"/>
      <c r="C609" s="46"/>
      <c r="D609" s="9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5"/>
      <c r="B610" s="27"/>
      <c r="C610" s="46"/>
      <c r="D610" s="9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5"/>
      <c r="B611" s="27"/>
      <c r="C611" s="46"/>
      <c r="D611" s="9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5"/>
      <c r="B612" s="27"/>
      <c r="C612" s="46"/>
      <c r="D612" s="9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5"/>
      <c r="B613" s="27"/>
      <c r="C613" s="46"/>
      <c r="D613" s="9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5"/>
      <c r="B614" s="27"/>
      <c r="C614" s="46"/>
      <c r="D614" s="9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5"/>
      <c r="B615" s="27"/>
      <c r="C615" s="46"/>
      <c r="D615" s="9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5"/>
      <c r="B616" s="27"/>
      <c r="C616" s="46"/>
      <c r="D616" s="9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5"/>
      <c r="B617" s="27"/>
      <c r="C617" s="46"/>
      <c r="D617" s="9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5"/>
      <c r="B618" s="27"/>
      <c r="C618" s="46"/>
      <c r="D618" s="9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5"/>
      <c r="B619" s="27"/>
      <c r="C619" s="46"/>
      <c r="D619" s="9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5"/>
      <c r="B620" s="27"/>
      <c r="C620" s="46"/>
      <c r="D620" s="9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5"/>
      <c r="B621" s="27"/>
      <c r="C621" s="46"/>
      <c r="D621" s="9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5"/>
      <c r="B622" s="27"/>
      <c r="C622" s="46"/>
      <c r="D622" s="9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5"/>
      <c r="B623" s="27"/>
      <c r="C623" s="46"/>
      <c r="D623" s="9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5"/>
      <c r="B624" s="27"/>
      <c r="C624" s="46"/>
      <c r="D624" s="9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5"/>
      <c r="B625" s="27"/>
      <c r="C625" s="46"/>
      <c r="D625" s="9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5"/>
      <c r="B626" s="27"/>
      <c r="C626" s="46"/>
      <c r="D626" s="9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5"/>
      <c r="B627" s="27"/>
      <c r="C627" s="46"/>
      <c r="D627" s="9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5"/>
      <c r="B628" s="27"/>
      <c r="C628" s="46"/>
      <c r="D628" s="9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5"/>
      <c r="B629" s="27"/>
      <c r="C629" s="46"/>
      <c r="D629" s="9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5"/>
      <c r="B630" s="27"/>
      <c r="C630" s="46"/>
      <c r="D630" s="9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5"/>
      <c r="B631" s="27"/>
      <c r="C631" s="46"/>
      <c r="D631" s="9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5"/>
      <c r="B632" s="27"/>
      <c r="C632" s="46"/>
      <c r="D632" s="9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5"/>
      <c r="B633" s="27"/>
      <c r="C633" s="46"/>
      <c r="D633" s="9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5"/>
      <c r="B634" s="27"/>
      <c r="C634" s="46"/>
      <c r="D634" s="9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5"/>
      <c r="B635" s="27"/>
      <c r="C635" s="46"/>
      <c r="D635" s="9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5"/>
      <c r="B636" s="27"/>
      <c r="C636" s="46"/>
      <c r="D636" s="9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5"/>
      <c r="B637" s="27"/>
      <c r="C637" s="46"/>
      <c r="D637" s="9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5"/>
      <c r="B638" s="27"/>
      <c r="C638" s="46"/>
      <c r="D638" s="9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5"/>
      <c r="B639" s="27"/>
      <c r="C639" s="46"/>
      <c r="D639" s="9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5"/>
      <c r="B640" s="27"/>
      <c r="C640" s="46"/>
      <c r="D640" s="9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5"/>
      <c r="B641" s="27"/>
      <c r="C641" s="46"/>
      <c r="D641" s="9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5"/>
      <c r="B642" s="27"/>
      <c r="C642" s="46"/>
      <c r="D642" s="9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5"/>
      <c r="B643" s="27"/>
      <c r="C643" s="46"/>
      <c r="D643" s="9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5"/>
      <c r="B644" s="27"/>
      <c r="C644" s="46"/>
      <c r="D644" s="9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5"/>
      <c r="B645" s="27"/>
      <c r="C645" s="46"/>
      <c r="D645" s="9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5"/>
      <c r="B646" s="27"/>
      <c r="C646" s="46"/>
      <c r="D646" s="9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5"/>
      <c r="B647" s="27"/>
      <c r="C647" s="46"/>
      <c r="D647" s="9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5"/>
      <c r="B648" s="27"/>
      <c r="C648" s="46"/>
      <c r="D648" s="9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5"/>
      <c r="B649" s="27"/>
      <c r="C649" s="46"/>
      <c r="D649" s="9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5"/>
      <c r="B650" s="27"/>
      <c r="C650" s="46"/>
      <c r="D650" s="9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5"/>
      <c r="B651" s="27"/>
      <c r="C651" s="46"/>
      <c r="D651" s="9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5"/>
      <c r="B652" s="27"/>
      <c r="C652" s="46"/>
      <c r="D652" s="9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5"/>
      <c r="B653" s="27"/>
      <c r="C653" s="46"/>
      <c r="D653" s="9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5"/>
      <c r="B654" s="27"/>
      <c r="C654" s="46"/>
      <c r="D654" s="9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5"/>
      <c r="B655" s="27"/>
      <c r="C655" s="46"/>
      <c r="D655" s="9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5"/>
      <c r="B656" s="27"/>
      <c r="C656" s="46"/>
      <c r="D656" s="9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5"/>
      <c r="B657" s="27"/>
      <c r="C657" s="46"/>
      <c r="D657" s="9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5"/>
      <c r="B658" s="27"/>
      <c r="C658" s="46"/>
      <c r="D658" s="9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5"/>
      <c r="B659" s="27"/>
      <c r="C659" s="46"/>
      <c r="D659" s="9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5"/>
      <c r="B660" s="27"/>
      <c r="C660" s="46"/>
      <c r="D660" s="9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5"/>
      <c r="B661" s="27"/>
      <c r="C661" s="46"/>
      <c r="D661" s="9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5"/>
      <c r="B662" s="27"/>
      <c r="C662" s="46"/>
      <c r="D662" s="9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5"/>
      <c r="B663" s="27"/>
      <c r="C663" s="46"/>
      <c r="D663" s="9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5"/>
      <c r="B664" s="27"/>
      <c r="C664" s="46"/>
      <c r="D664" s="9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5"/>
      <c r="B665" s="27"/>
      <c r="C665" s="46"/>
      <c r="D665" s="9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5"/>
      <c r="B666" s="27"/>
      <c r="C666" s="46"/>
      <c r="D666" s="9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5"/>
      <c r="B667" s="27"/>
      <c r="C667" s="46"/>
      <c r="D667" s="9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5"/>
      <c r="B668" s="27"/>
      <c r="C668" s="46"/>
      <c r="D668" s="9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5"/>
      <c r="B669" s="27"/>
      <c r="C669" s="46"/>
      <c r="D669" s="9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5"/>
      <c r="B670" s="27"/>
      <c r="C670" s="46"/>
      <c r="D670" s="9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5"/>
      <c r="B671" s="27"/>
      <c r="C671" s="46"/>
      <c r="D671" s="9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5"/>
      <c r="B672" s="27"/>
      <c r="C672" s="46"/>
      <c r="D672" s="9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5"/>
      <c r="B673" s="27"/>
      <c r="C673" s="46"/>
      <c r="D673" s="9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5"/>
      <c r="B674" s="27"/>
      <c r="C674" s="46"/>
      <c r="D674" s="9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5"/>
      <c r="B675" s="27"/>
      <c r="C675" s="46"/>
      <c r="D675" s="9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5"/>
      <c r="B676" s="27"/>
      <c r="C676" s="46"/>
      <c r="D676" s="9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5"/>
      <c r="B677" s="27"/>
      <c r="C677" s="46"/>
      <c r="D677" s="9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5"/>
      <c r="B678" s="27"/>
      <c r="C678" s="46"/>
      <c r="D678" s="9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5"/>
      <c r="B679" s="27"/>
      <c r="C679" s="46"/>
      <c r="D679" s="9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5"/>
      <c r="B680" s="27"/>
      <c r="C680" s="46"/>
      <c r="D680" s="9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5"/>
      <c r="B681" s="27"/>
      <c r="C681" s="46"/>
      <c r="D681" s="9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5"/>
      <c r="B682" s="27"/>
      <c r="C682" s="46"/>
      <c r="D682" s="9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5"/>
      <c r="B683" s="27"/>
      <c r="C683" s="46"/>
      <c r="D683" s="9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5"/>
      <c r="B684" s="27"/>
      <c r="C684" s="46"/>
      <c r="D684" s="9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5"/>
      <c r="B685" s="27"/>
      <c r="C685" s="46"/>
      <c r="D685" s="9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5"/>
      <c r="B686" s="27"/>
      <c r="C686" s="46"/>
      <c r="D686" s="9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5"/>
      <c r="B687" s="27"/>
      <c r="C687" s="46"/>
      <c r="D687" s="9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5"/>
      <c r="B688" s="27"/>
      <c r="C688" s="46"/>
      <c r="D688" s="9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5"/>
      <c r="B689" s="27"/>
      <c r="C689" s="46"/>
      <c r="D689" s="9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5"/>
      <c r="B690" s="27"/>
      <c r="C690" s="46"/>
      <c r="D690" s="9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5"/>
      <c r="B691" s="27"/>
      <c r="C691" s="46"/>
      <c r="D691" s="9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5"/>
      <c r="B692" s="27"/>
      <c r="C692" s="46"/>
      <c r="D692" s="9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5"/>
      <c r="B693" s="27"/>
      <c r="C693" s="46"/>
      <c r="D693" s="9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5"/>
      <c r="B694" s="27"/>
      <c r="C694" s="46"/>
      <c r="D694" s="9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5"/>
      <c r="B695" s="27"/>
      <c r="C695" s="46"/>
      <c r="D695" s="9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5"/>
      <c r="B696" s="27"/>
      <c r="C696" s="46"/>
      <c r="D696" s="9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5"/>
      <c r="B697" s="27"/>
      <c r="C697" s="46"/>
      <c r="D697" s="9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5"/>
      <c r="B698" s="27"/>
      <c r="C698" s="46"/>
      <c r="D698" s="9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5"/>
      <c r="B699" s="27"/>
      <c r="C699" s="46"/>
      <c r="D699" s="9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5"/>
      <c r="B700" s="27"/>
      <c r="C700" s="46"/>
      <c r="D700" s="9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5"/>
      <c r="B701" s="27"/>
      <c r="C701" s="46"/>
      <c r="D701" s="9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5"/>
      <c r="B702" s="27"/>
      <c r="C702" s="46"/>
      <c r="D702" s="9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5"/>
      <c r="B703" s="27"/>
      <c r="C703" s="46"/>
      <c r="D703" s="9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5"/>
      <c r="B704" s="27"/>
      <c r="C704" s="46"/>
      <c r="D704" s="9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5"/>
      <c r="B705" s="27"/>
      <c r="C705" s="46"/>
      <c r="D705" s="9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5"/>
      <c r="B706" s="27"/>
      <c r="C706" s="46"/>
      <c r="D706" s="9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5"/>
      <c r="B707" s="27"/>
      <c r="C707" s="46"/>
      <c r="D707" s="9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5"/>
      <c r="B708" s="27"/>
      <c r="C708" s="46"/>
      <c r="D708" s="9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5"/>
      <c r="B709" s="27"/>
      <c r="C709" s="46"/>
      <c r="D709" s="9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5"/>
      <c r="B710" s="27"/>
      <c r="C710" s="46"/>
      <c r="D710" s="9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5"/>
      <c r="B711" s="27"/>
      <c r="C711" s="46"/>
      <c r="D711" s="9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5"/>
      <c r="B712" s="27"/>
      <c r="C712" s="46"/>
      <c r="D712" s="9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5"/>
      <c r="B713" s="27"/>
      <c r="C713" s="46"/>
      <c r="D713" s="9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5"/>
      <c r="B714" s="27"/>
      <c r="C714" s="46"/>
      <c r="D714" s="9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5"/>
      <c r="B715" s="27"/>
      <c r="C715" s="46"/>
      <c r="D715" s="9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5"/>
      <c r="B716" s="27"/>
      <c r="C716" s="46"/>
      <c r="D716" s="9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5"/>
      <c r="B717" s="27"/>
      <c r="C717" s="46"/>
      <c r="D717" s="9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5"/>
      <c r="B718" s="27"/>
      <c r="C718" s="46"/>
      <c r="D718" s="9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5"/>
      <c r="B719" s="27"/>
      <c r="C719" s="46"/>
      <c r="D719" s="9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5"/>
      <c r="B720" s="27"/>
      <c r="C720" s="46"/>
      <c r="D720" s="9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5"/>
      <c r="B721" s="27"/>
      <c r="C721" s="46"/>
      <c r="D721" s="9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5"/>
      <c r="B722" s="27"/>
      <c r="C722" s="46"/>
      <c r="D722" s="9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5"/>
      <c r="B723" s="27"/>
      <c r="C723" s="46"/>
      <c r="D723" s="9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5"/>
      <c r="B724" s="27"/>
      <c r="C724" s="46"/>
      <c r="D724" s="9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5"/>
      <c r="B725" s="27"/>
      <c r="C725" s="46"/>
      <c r="D725" s="9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5"/>
      <c r="B726" s="27"/>
      <c r="C726" s="46"/>
      <c r="D726" s="9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5"/>
      <c r="B727" s="27"/>
      <c r="C727" s="46"/>
      <c r="D727" s="9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5"/>
      <c r="B728" s="27"/>
      <c r="C728" s="46"/>
      <c r="D728" s="9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5"/>
      <c r="B729" s="27"/>
      <c r="C729" s="46"/>
      <c r="D729" s="9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5"/>
      <c r="B730" s="27"/>
      <c r="C730" s="46"/>
      <c r="D730" s="9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5"/>
      <c r="B731" s="27"/>
      <c r="C731" s="46"/>
      <c r="D731" s="9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5"/>
      <c r="B732" s="27"/>
      <c r="C732" s="46"/>
      <c r="D732" s="9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5"/>
      <c r="B733" s="27"/>
      <c r="C733" s="46"/>
      <c r="D733" s="9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5"/>
      <c r="B734" s="27"/>
      <c r="C734" s="46"/>
      <c r="D734" s="9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5"/>
      <c r="B735" s="27"/>
      <c r="C735" s="46"/>
      <c r="D735" s="9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5"/>
      <c r="B736" s="27"/>
      <c r="C736" s="46"/>
      <c r="D736" s="9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5"/>
      <c r="B737" s="27"/>
      <c r="C737" s="46"/>
      <c r="D737" s="9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5"/>
      <c r="B738" s="27"/>
      <c r="C738" s="46"/>
      <c r="D738" s="9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5"/>
      <c r="B739" s="27"/>
      <c r="C739" s="46"/>
      <c r="D739" s="9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5"/>
      <c r="B740" s="27"/>
      <c r="C740" s="46"/>
      <c r="D740" s="9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5"/>
      <c r="B741" s="27"/>
      <c r="C741" s="46"/>
      <c r="D741" s="9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5"/>
      <c r="B742" s="27"/>
      <c r="C742" s="46"/>
      <c r="D742" s="9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5"/>
      <c r="B743" s="27"/>
      <c r="C743" s="46"/>
      <c r="D743" s="9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5"/>
      <c r="B744" s="27"/>
      <c r="C744" s="46"/>
      <c r="D744" s="9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5"/>
      <c r="B745" s="27"/>
      <c r="C745" s="46"/>
      <c r="D745" s="9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5"/>
      <c r="B746" s="27"/>
      <c r="C746" s="46"/>
      <c r="D746" s="9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5"/>
      <c r="B747" s="27"/>
      <c r="C747" s="46"/>
      <c r="D747" s="9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5"/>
      <c r="B748" s="27"/>
      <c r="C748" s="46"/>
      <c r="D748" s="9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5"/>
      <c r="B749" s="27"/>
      <c r="C749" s="46"/>
      <c r="D749" s="9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5"/>
      <c r="B750" s="27"/>
      <c r="C750" s="46"/>
      <c r="D750" s="9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5"/>
      <c r="B751" s="27"/>
      <c r="C751" s="46"/>
      <c r="D751" s="9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5"/>
      <c r="B752" s="27"/>
      <c r="C752" s="46"/>
      <c r="D752" s="9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5"/>
      <c r="B753" s="27"/>
      <c r="C753" s="46"/>
      <c r="D753" s="9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5"/>
      <c r="B754" s="27"/>
      <c r="C754" s="46"/>
      <c r="D754" s="9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5"/>
      <c r="B755" s="27"/>
      <c r="C755" s="46"/>
      <c r="D755" s="9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5"/>
      <c r="B756" s="27"/>
      <c r="C756" s="46"/>
      <c r="D756" s="9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5"/>
      <c r="B757" s="27"/>
      <c r="C757" s="46"/>
      <c r="D757" s="9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5"/>
      <c r="B758" s="27"/>
      <c r="C758" s="46"/>
      <c r="D758" s="9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5"/>
      <c r="B759" s="27"/>
      <c r="C759" s="46"/>
      <c r="D759" s="9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5"/>
      <c r="B760" s="27"/>
      <c r="C760" s="46"/>
      <c r="D760" s="9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5"/>
      <c r="B761" s="27"/>
      <c r="C761" s="46"/>
      <c r="D761" s="9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5"/>
      <c r="B762" s="27"/>
      <c r="C762" s="46"/>
      <c r="D762" s="9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5"/>
      <c r="B763" s="27"/>
      <c r="C763" s="46"/>
      <c r="D763" s="9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5"/>
      <c r="B764" s="27"/>
      <c r="C764" s="46"/>
      <c r="D764" s="9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5"/>
      <c r="B765" s="27"/>
      <c r="C765" s="46"/>
      <c r="D765" s="9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5"/>
      <c r="B766" s="27"/>
      <c r="C766" s="46"/>
      <c r="D766" s="9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5"/>
      <c r="B767" s="27"/>
      <c r="C767" s="46"/>
      <c r="D767" s="9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5"/>
      <c r="B768" s="27"/>
      <c r="C768" s="46"/>
      <c r="D768" s="9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5"/>
      <c r="B769" s="27"/>
      <c r="C769" s="46"/>
      <c r="D769" s="9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5"/>
      <c r="B770" s="27"/>
      <c r="C770" s="46"/>
      <c r="D770" s="9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5"/>
      <c r="B771" s="27"/>
      <c r="C771" s="46"/>
      <c r="D771" s="9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5"/>
      <c r="B772" s="27"/>
      <c r="C772" s="46"/>
      <c r="D772" s="9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5"/>
      <c r="B773" s="27"/>
      <c r="C773" s="46"/>
      <c r="D773" s="9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5"/>
      <c r="B774" s="27"/>
      <c r="C774" s="46"/>
      <c r="D774" s="9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5"/>
      <c r="B775" s="27"/>
      <c r="C775" s="46"/>
      <c r="D775" s="9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5"/>
      <c r="B776" s="27"/>
      <c r="C776" s="46"/>
      <c r="D776" s="9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5"/>
      <c r="B777" s="27"/>
      <c r="C777" s="46"/>
      <c r="D777" s="9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5"/>
      <c r="B778" s="27"/>
      <c r="C778" s="46"/>
      <c r="D778" s="9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5"/>
      <c r="B779" s="27"/>
      <c r="C779" s="46"/>
      <c r="D779" s="9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5"/>
      <c r="B780" s="27"/>
      <c r="C780" s="46"/>
      <c r="D780" s="9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5"/>
      <c r="B781" s="27"/>
      <c r="C781" s="46"/>
      <c r="D781" s="9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5"/>
      <c r="B782" s="27"/>
      <c r="C782" s="46"/>
      <c r="D782" s="9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5"/>
      <c r="B783" s="27"/>
      <c r="C783" s="46"/>
      <c r="D783" s="9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5"/>
      <c r="B784" s="27"/>
      <c r="C784" s="46"/>
      <c r="D784" s="9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5"/>
      <c r="B785" s="27"/>
      <c r="C785" s="46"/>
      <c r="D785" s="9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5"/>
      <c r="B786" s="27"/>
      <c r="C786" s="46"/>
      <c r="D786" s="9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5"/>
      <c r="B787" s="27"/>
      <c r="C787" s="46"/>
      <c r="D787" s="9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5"/>
      <c r="B788" s="27"/>
      <c r="C788" s="46"/>
      <c r="D788" s="9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5"/>
      <c r="B789" s="27"/>
      <c r="C789" s="46"/>
      <c r="D789" s="9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5"/>
      <c r="B790" s="27"/>
      <c r="C790" s="46"/>
      <c r="D790" s="9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">
      <c r="A791" s="5"/>
      <c r="B791" s="27"/>
      <c r="C791" s="46"/>
      <c r="D791" s="9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">
      <c r="A792" s="5"/>
      <c r="B792" s="27"/>
      <c r="C792" s="46"/>
      <c r="D792" s="9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">
      <c r="A793" s="5"/>
      <c r="B793" s="27"/>
      <c r="C793" s="46"/>
      <c r="D793" s="9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">
      <c r="A794" s="5"/>
      <c r="B794" s="27"/>
      <c r="C794" s="46"/>
      <c r="D794" s="9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">
      <c r="A795" s="5"/>
      <c r="B795" s="27"/>
      <c r="C795" s="46"/>
      <c r="D795" s="9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">
      <c r="A796" s="5"/>
      <c r="B796" s="27"/>
      <c r="C796" s="46"/>
      <c r="D796" s="9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">
      <c r="A797" s="5"/>
      <c r="B797" s="27"/>
      <c r="C797" s="46"/>
      <c r="D797" s="9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">
      <c r="A798" s="5"/>
      <c r="B798" s="27"/>
      <c r="C798" s="46"/>
      <c r="D798" s="9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">
      <c r="A799" s="5"/>
      <c r="B799" s="27"/>
      <c r="C799" s="46"/>
      <c r="D799" s="9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">
      <c r="A800" s="5"/>
      <c r="B800" s="27"/>
      <c r="C800" s="46"/>
      <c r="D800" s="9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">
      <c r="A801" s="5"/>
      <c r="B801" s="27"/>
      <c r="C801" s="46"/>
      <c r="D801" s="9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">
      <c r="A802" s="5"/>
      <c r="B802" s="27"/>
      <c r="C802" s="46"/>
      <c r="D802" s="9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">
      <c r="A803" s="5"/>
      <c r="B803" s="27"/>
      <c r="C803" s="46"/>
      <c r="D803" s="9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">
      <c r="A804" s="5"/>
      <c r="B804" s="27"/>
      <c r="C804" s="46"/>
      <c r="D804" s="9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">
      <c r="A805" s="5"/>
      <c r="B805" s="27"/>
      <c r="C805" s="46"/>
      <c r="D805" s="9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">
      <c r="A806" s="5"/>
      <c r="B806" s="27"/>
      <c r="C806" s="46"/>
      <c r="D806" s="9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">
      <c r="A807" s="5"/>
      <c r="B807" s="27"/>
      <c r="C807" s="46"/>
      <c r="D807" s="9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">
      <c r="A808" s="5"/>
      <c r="B808" s="27"/>
      <c r="C808" s="46"/>
      <c r="D808" s="9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">
      <c r="A809" s="5"/>
      <c r="B809" s="27"/>
      <c r="C809" s="46"/>
      <c r="D809" s="9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">
      <c r="A810" s="5"/>
      <c r="B810" s="27"/>
      <c r="C810" s="46"/>
      <c r="D810" s="9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">
      <c r="A811" s="5"/>
      <c r="B811" s="27"/>
      <c r="C811" s="46"/>
      <c r="D811" s="9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">
      <c r="A812" s="5"/>
      <c r="B812" s="27"/>
      <c r="C812" s="46"/>
      <c r="D812" s="9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">
      <c r="A813" s="5"/>
      <c r="B813" s="27"/>
      <c r="C813" s="46"/>
      <c r="D813" s="9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">
      <c r="A814" s="5"/>
      <c r="B814" s="27"/>
      <c r="C814" s="46"/>
      <c r="D814" s="9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">
      <c r="A815" s="5"/>
      <c r="B815" s="27"/>
      <c r="C815" s="46"/>
      <c r="D815" s="9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">
      <c r="A816" s="5"/>
      <c r="B816" s="27"/>
      <c r="C816" s="46"/>
      <c r="D816" s="9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">
      <c r="A817" s="5"/>
      <c r="B817" s="27"/>
      <c r="C817" s="46"/>
      <c r="D817" s="9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">
      <c r="A818" s="5"/>
      <c r="B818" s="27"/>
      <c r="C818" s="46"/>
      <c r="D818" s="9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">
      <c r="A819" s="5"/>
      <c r="B819" s="27"/>
      <c r="C819" s="46"/>
      <c r="D819" s="9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">
      <c r="A820" s="5"/>
      <c r="B820" s="27"/>
      <c r="C820" s="46"/>
      <c r="D820" s="9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">
      <c r="A821" s="5"/>
      <c r="B821" s="27"/>
      <c r="C821" s="46"/>
      <c r="D821" s="9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">
      <c r="A822" s="5"/>
      <c r="B822" s="27"/>
      <c r="C822" s="46"/>
      <c r="D822" s="9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">
      <c r="A823" s="5"/>
      <c r="B823" s="27"/>
      <c r="C823" s="46"/>
      <c r="D823" s="9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">
      <c r="A824" s="5"/>
      <c r="B824" s="27"/>
      <c r="C824" s="46"/>
      <c r="D824" s="9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">
      <c r="A825" s="5"/>
      <c r="B825" s="27"/>
      <c r="C825" s="46"/>
      <c r="D825" s="9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">
      <c r="A826" s="5"/>
      <c r="B826" s="27"/>
      <c r="C826" s="46"/>
      <c r="D826" s="9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">
      <c r="A827" s="5"/>
      <c r="B827" s="27"/>
      <c r="C827" s="46"/>
      <c r="D827" s="9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">
      <c r="A828" s="5"/>
      <c r="B828" s="27"/>
      <c r="C828" s="46"/>
      <c r="D828" s="9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">
      <c r="A829" s="5"/>
      <c r="B829" s="27"/>
      <c r="C829" s="46"/>
      <c r="D829" s="9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">
      <c r="A830" s="5"/>
      <c r="B830" s="27"/>
      <c r="C830" s="46"/>
      <c r="D830" s="9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">
      <c r="A831" s="5"/>
      <c r="B831" s="27"/>
      <c r="C831" s="46"/>
      <c r="D831" s="9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">
      <c r="A832" s="5"/>
      <c r="B832" s="27"/>
      <c r="C832" s="46"/>
      <c r="D832" s="9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">
      <c r="A833" s="5"/>
      <c r="B833" s="27"/>
      <c r="C833" s="46"/>
      <c r="D833" s="9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">
      <c r="A834" s="5"/>
      <c r="B834" s="27"/>
      <c r="C834" s="46"/>
      <c r="D834" s="9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">
      <c r="A835" s="5"/>
      <c r="B835" s="27"/>
      <c r="C835" s="46"/>
      <c r="D835" s="9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">
      <c r="A836" s="5"/>
      <c r="B836" s="27"/>
      <c r="C836" s="46"/>
      <c r="D836" s="9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">
      <c r="A837" s="5"/>
      <c r="B837" s="27"/>
      <c r="C837" s="46"/>
      <c r="D837" s="9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">
      <c r="A838" s="5"/>
      <c r="B838" s="27"/>
      <c r="C838" s="46"/>
      <c r="D838" s="9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">
      <c r="A839" s="5"/>
      <c r="B839" s="27"/>
      <c r="C839" s="46"/>
      <c r="D839" s="9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">
      <c r="A840" s="5"/>
      <c r="B840" s="27"/>
      <c r="C840" s="46"/>
      <c r="D840" s="9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">
      <c r="A841" s="5"/>
      <c r="B841" s="27"/>
      <c r="C841" s="46"/>
      <c r="D841" s="9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">
      <c r="A842" s="5"/>
      <c r="B842" s="27"/>
      <c r="C842" s="46"/>
      <c r="D842" s="96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">
      <c r="A843" s="5"/>
      <c r="B843" s="27"/>
      <c r="C843" s="46"/>
      <c r="D843" s="96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">
      <c r="A844" s="5"/>
      <c r="B844" s="27"/>
      <c r="C844" s="46"/>
      <c r="D844" s="96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">
      <c r="A845" s="5"/>
      <c r="B845" s="27"/>
      <c r="C845" s="46"/>
      <c r="D845" s="96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">
      <c r="A846" s="5"/>
      <c r="B846" s="27"/>
      <c r="C846" s="46"/>
      <c r="D846" s="96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">
      <c r="A847" s="5"/>
      <c r="B847" s="27"/>
      <c r="C847" s="46"/>
      <c r="D847" s="96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">
      <c r="A848" s="5"/>
      <c r="B848" s="27"/>
      <c r="C848" s="46"/>
      <c r="D848" s="96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">
      <c r="A849" s="5"/>
      <c r="B849" s="27"/>
      <c r="C849" s="46"/>
      <c r="D849" s="96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">
      <c r="A850" s="5"/>
      <c r="B850" s="27"/>
      <c r="C850" s="46"/>
      <c r="D850" s="96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">
      <c r="A851" s="5"/>
      <c r="B851" s="27"/>
      <c r="C851" s="46"/>
      <c r="D851" s="96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">
      <c r="A852" s="5"/>
      <c r="B852" s="27"/>
      <c r="C852" s="46"/>
      <c r="D852" s="96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">
      <c r="A853" s="5"/>
      <c r="B853" s="27"/>
      <c r="C853" s="46"/>
      <c r="D853" s="96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">
      <c r="A854" s="5"/>
      <c r="B854" s="27"/>
      <c r="C854" s="46"/>
      <c r="D854" s="96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">
      <c r="A855" s="5"/>
      <c r="B855" s="27"/>
      <c r="C855" s="46"/>
      <c r="D855" s="96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">
      <c r="A856" s="5"/>
      <c r="B856" s="27"/>
      <c r="C856" s="46"/>
      <c r="D856" s="96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">
      <c r="A857" s="5"/>
      <c r="B857" s="27"/>
      <c r="C857" s="46"/>
      <c r="D857" s="96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">
      <c r="A858" s="5"/>
      <c r="B858" s="27"/>
      <c r="C858" s="46"/>
      <c r="D858" s="96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">
      <c r="A859" s="5"/>
      <c r="B859" s="27"/>
      <c r="C859" s="46"/>
      <c r="D859" s="96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">
      <c r="A860" s="5"/>
      <c r="B860" s="27"/>
      <c r="C860" s="46"/>
      <c r="D860" s="96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">
      <c r="A861" s="5"/>
      <c r="B861" s="27"/>
      <c r="C861" s="46"/>
      <c r="D861" s="96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">
      <c r="A862" s="5"/>
      <c r="B862" s="27"/>
      <c r="C862" s="46"/>
      <c r="D862" s="96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">
      <c r="A863" s="5"/>
      <c r="B863" s="27"/>
      <c r="C863" s="46"/>
      <c r="D863" s="96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">
      <c r="A864" s="5"/>
      <c r="B864" s="27"/>
      <c r="C864" s="46"/>
      <c r="D864" s="96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">
      <c r="A865" s="5"/>
      <c r="B865" s="27"/>
      <c r="C865" s="46"/>
      <c r="D865" s="96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">
      <c r="A866" s="5"/>
      <c r="B866" s="27"/>
      <c r="C866" s="46"/>
      <c r="D866" s="96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">
      <c r="A867" s="5"/>
      <c r="B867" s="27"/>
      <c r="C867" s="46"/>
      <c r="D867" s="96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">
      <c r="A868" s="5"/>
      <c r="B868" s="27"/>
      <c r="C868" s="46"/>
      <c r="D868" s="96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">
      <c r="A869" s="5"/>
      <c r="B869" s="27"/>
      <c r="C869" s="46"/>
      <c r="D869" s="96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">
      <c r="A870" s="5"/>
      <c r="B870" s="27"/>
      <c r="C870" s="46"/>
      <c r="D870" s="96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">
      <c r="A871" s="5"/>
      <c r="B871" s="27"/>
      <c r="C871" s="46"/>
      <c r="D871" s="96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">
      <c r="A872" s="5"/>
      <c r="B872" s="27"/>
      <c r="C872" s="46"/>
      <c r="D872" s="96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">
      <c r="A873" s="5"/>
      <c r="B873" s="27"/>
      <c r="C873" s="46"/>
      <c r="D873" s="96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">
      <c r="A874" s="5"/>
      <c r="B874" s="27"/>
      <c r="C874" s="46"/>
      <c r="D874" s="96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">
      <c r="A875" s="5"/>
      <c r="B875" s="27"/>
      <c r="C875" s="46"/>
      <c r="D875" s="96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">
      <c r="A876" s="5"/>
      <c r="B876" s="27"/>
      <c r="C876" s="46"/>
      <c r="D876" s="96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">
      <c r="A877" s="5"/>
      <c r="B877" s="27"/>
      <c r="C877" s="46"/>
      <c r="D877" s="96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">
      <c r="A878" s="5"/>
      <c r="B878" s="27"/>
      <c r="C878" s="46"/>
      <c r="D878" s="96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">
      <c r="A879" s="5"/>
      <c r="B879" s="27"/>
      <c r="C879" s="46"/>
      <c r="D879" s="96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">
      <c r="A880" s="5"/>
      <c r="B880" s="27"/>
      <c r="C880" s="46"/>
      <c r="D880" s="96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">
      <c r="A881" s="5"/>
      <c r="B881" s="27"/>
      <c r="C881" s="46"/>
      <c r="D881" s="96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">
      <c r="A882" s="5"/>
      <c r="B882" s="27"/>
      <c r="C882" s="46"/>
      <c r="D882" s="96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">
      <c r="A883" s="5"/>
      <c r="B883" s="27"/>
      <c r="C883" s="46"/>
      <c r="D883" s="96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">
      <c r="A884" s="5"/>
      <c r="B884" s="27"/>
      <c r="C884" s="46"/>
      <c r="D884" s="96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">
      <c r="A885" s="5"/>
      <c r="B885" s="27"/>
      <c r="C885" s="46"/>
      <c r="D885" s="96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">
      <c r="A886" s="5"/>
      <c r="B886" s="27"/>
      <c r="C886" s="46"/>
      <c r="D886" s="96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">
      <c r="A887" s="5"/>
      <c r="B887" s="27"/>
      <c r="C887" s="46"/>
      <c r="D887" s="96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">
      <c r="A888" s="5"/>
      <c r="B888" s="27"/>
      <c r="C888" s="46"/>
      <c r="D888" s="96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">
      <c r="A889" s="5"/>
      <c r="B889" s="27"/>
      <c r="C889" s="46"/>
      <c r="D889" s="96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">
      <c r="A890" s="5"/>
      <c r="B890" s="27"/>
      <c r="C890" s="46"/>
      <c r="D890" s="96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">
      <c r="A891" s="5"/>
      <c r="B891" s="27"/>
      <c r="C891" s="46"/>
      <c r="D891" s="96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">
      <c r="A892" s="5"/>
      <c r="B892" s="27"/>
      <c r="C892" s="46"/>
      <c r="D892" s="96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">
      <c r="A893" s="5"/>
      <c r="B893" s="27"/>
      <c r="C893" s="46"/>
      <c r="D893" s="96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">
      <c r="A894" s="5"/>
      <c r="B894" s="27"/>
      <c r="C894" s="46"/>
      <c r="D894" s="96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">
      <c r="A895" s="5"/>
      <c r="B895" s="27"/>
      <c r="C895" s="46"/>
      <c r="D895" s="96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">
      <c r="A896" s="5"/>
      <c r="B896" s="27"/>
      <c r="C896" s="46"/>
      <c r="D896" s="96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">
      <c r="A897" s="5"/>
      <c r="B897" s="27"/>
      <c r="C897" s="46"/>
      <c r="D897" s="96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">
      <c r="A898" s="5"/>
      <c r="B898" s="27"/>
      <c r="C898" s="46"/>
      <c r="D898" s="96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">
      <c r="A899" s="5"/>
      <c r="B899" s="27"/>
      <c r="C899" s="46"/>
      <c r="D899" s="96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">
      <c r="A900" s="5"/>
      <c r="B900" s="27"/>
      <c r="C900" s="46"/>
      <c r="D900" s="96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">
      <c r="A901" s="5"/>
      <c r="B901" s="27"/>
      <c r="C901" s="46"/>
      <c r="D901" s="96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">
      <c r="A902" s="5"/>
      <c r="B902" s="27"/>
      <c r="C902" s="46"/>
      <c r="D902" s="96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">
      <c r="A903" s="5"/>
      <c r="B903" s="27"/>
      <c r="C903" s="46"/>
      <c r="D903" s="96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">
      <c r="A904" s="5"/>
      <c r="B904" s="27"/>
      <c r="C904" s="46"/>
      <c r="D904" s="96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">
      <c r="A905" s="5"/>
      <c r="B905" s="27"/>
      <c r="C905" s="46"/>
      <c r="D905" s="96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">
      <c r="A906" s="5"/>
      <c r="B906" s="27"/>
      <c r="C906" s="46"/>
      <c r="D906" s="96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">
      <c r="A907" s="5"/>
      <c r="B907" s="27"/>
      <c r="C907" s="46"/>
      <c r="D907" s="96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">
      <c r="A908" s="5"/>
      <c r="B908" s="27"/>
      <c r="C908" s="46"/>
      <c r="D908" s="96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">
      <c r="A909" s="5"/>
      <c r="B909" s="27"/>
      <c r="C909" s="46"/>
      <c r="D909" s="96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">
      <c r="A910" s="5"/>
      <c r="B910" s="27"/>
      <c r="C910" s="46"/>
      <c r="D910" s="96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">
      <c r="A911" s="5"/>
      <c r="B911" s="27"/>
      <c r="C911" s="46"/>
      <c r="D911" s="96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">
      <c r="A912" s="5"/>
      <c r="B912" s="27"/>
      <c r="C912" s="46"/>
      <c r="D912" s="96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">
      <c r="A913" s="5"/>
      <c r="B913" s="27"/>
      <c r="C913" s="46"/>
      <c r="D913" s="96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">
      <c r="A914" s="5"/>
      <c r="B914" s="27"/>
      <c r="C914" s="46"/>
      <c r="D914" s="96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">
      <c r="A915" s="5"/>
      <c r="B915" s="27"/>
      <c r="C915" s="46"/>
      <c r="D915" s="96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">
      <c r="A916" s="5"/>
      <c r="B916" s="27"/>
      <c r="C916" s="46"/>
      <c r="D916" s="96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">
      <c r="A917" s="5"/>
      <c r="B917" s="27"/>
      <c r="C917" s="46"/>
      <c r="D917" s="96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">
      <c r="A918" s="5"/>
      <c r="B918" s="27"/>
      <c r="C918" s="46"/>
      <c r="D918" s="96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">
      <c r="A919" s="5"/>
      <c r="B919" s="27"/>
      <c r="C919" s="46"/>
      <c r="D919" s="96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">
      <c r="A920" s="5"/>
      <c r="B920" s="27"/>
      <c r="C920" s="46"/>
      <c r="D920" s="96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">
      <c r="A921" s="5"/>
      <c r="B921" s="27"/>
      <c r="C921" s="46"/>
      <c r="D921" s="96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">
      <c r="A922" s="5"/>
      <c r="B922" s="27"/>
      <c r="C922" s="46"/>
      <c r="D922" s="96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">
      <c r="A923" s="5"/>
      <c r="B923" s="27"/>
      <c r="C923" s="46"/>
      <c r="D923" s="96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">
      <c r="A924" s="5"/>
      <c r="B924" s="27"/>
      <c r="C924" s="46"/>
      <c r="D924" s="96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">
      <c r="A925" s="5"/>
      <c r="B925" s="27"/>
      <c r="C925" s="46"/>
      <c r="D925" s="96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">
      <c r="A926" s="5"/>
      <c r="B926" s="27"/>
      <c r="C926" s="46"/>
      <c r="D926" s="96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">
      <c r="A927" s="5"/>
      <c r="B927" s="27"/>
      <c r="C927" s="46"/>
      <c r="D927" s="96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">
      <c r="A928" s="5"/>
      <c r="B928" s="27"/>
      <c r="C928" s="46"/>
      <c r="D928" s="96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">
      <c r="A929" s="5"/>
      <c r="B929" s="27"/>
      <c r="C929" s="46"/>
      <c r="D929" s="96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">
      <c r="A930" s="5"/>
      <c r="B930" s="27"/>
      <c r="C930" s="46"/>
      <c r="D930" s="96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">
      <c r="A931" s="5"/>
      <c r="B931" s="27"/>
      <c r="C931" s="46"/>
      <c r="D931" s="96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">
      <c r="A932" s="5"/>
      <c r="B932" s="27"/>
      <c r="C932" s="46"/>
      <c r="D932" s="96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">
      <c r="A933" s="5"/>
      <c r="B933" s="27"/>
      <c r="C933" s="46"/>
      <c r="D933" s="96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">
      <c r="A934" s="5"/>
      <c r="B934" s="27"/>
      <c r="C934" s="46"/>
      <c r="D934" s="96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">
      <c r="A935" s="5"/>
      <c r="B935" s="27"/>
      <c r="C935" s="46"/>
      <c r="D935" s="96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">
      <c r="A936" s="5"/>
      <c r="B936" s="27"/>
      <c r="C936" s="46"/>
      <c r="D936" s="96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">
      <c r="A937" s="5"/>
      <c r="B937" s="27"/>
      <c r="C937" s="46"/>
      <c r="D937" s="96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">
      <c r="A938" s="5"/>
      <c r="B938" s="27"/>
      <c r="C938" s="46"/>
      <c r="D938" s="96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">
      <c r="A939" s="5"/>
      <c r="B939" s="27"/>
      <c r="C939" s="46"/>
      <c r="D939" s="96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">
      <c r="A940" s="5"/>
      <c r="B940" s="27"/>
      <c r="C940" s="46"/>
      <c r="D940" s="96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">
      <c r="A941" s="5"/>
      <c r="B941" s="27"/>
      <c r="C941" s="46"/>
      <c r="D941" s="96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">
      <c r="A942" s="5"/>
      <c r="B942" s="27"/>
      <c r="C942" s="46"/>
      <c r="D942" s="96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">
      <c r="A943" s="5"/>
      <c r="B943" s="27"/>
      <c r="C943" s="46"/>
      <c r="D943" s="96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">
      <c r="A944" s="5"/>
      <c r="B944" s="27"/>
      <c r="C944" s="46"/>
      <c r="D944" s="96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">
      <c r="A945" s="5"/>
      <c r="B945" s="27"/>
      <c r="C945" s="46"/>
      <c r="D945" s="96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">
      <c r="A946" s="5"/>
      <c r="B946" s="27"/>
      <c r="C946" s="46"/>
      <c r="D946" s="96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">
      <c r="A947" s="5"/>
      <c r="B947" s="27"/>
      <c r="C947" s="46"/>
      <c r="D947" s="96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">
      <c r="A948" s="5"/>
      <c r="B948" s="27"/>
      <c r="C948" s="46"/>
      <c r="D948" s="96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">
      <c r="A949" s="5"/>
      <c r="B949" s="27"/>
      <c r="C949" s="46"/>
      <c r="D949" s="96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">
      <c r="A950" s="5"/>
      <c r="B950" s="27"/>
      <c r="C950" s="46"/>
      <c r="D950" s="96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">
      <c r="A951" s="5"/>
      <c r="B951" s="27"/>
      <c r="C951" s="46"/>
      <c r="D951" s="96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">
      <c r="A952" s="5"/>
      <c r="B952" s="27"/>
      <c r="C952" s="46"/>
      <c r="D952" s="96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">
      <c r="A953" s="5"/>
      <c r="B953" s="27"/>
      <c r="C953" s="46"/>
      <c r="D953" s="96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">
      <c r="A954" s="5"/>
      <c r="B954" s="27"/>
      <c r="C954" s="46"/>
      <c r="D954" s="96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">
      <c r="A955" s="5"/>
      <c r="B955" s="27"/>
      <c r="C955" s="46"/>
      <c r="D955" s="96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">
      <c r="A956" s="5"/>
      <c r="B956" s="27"/>
      <c r="C956" s="46"/>
      <c r="D956" s="96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">
      <c r="A957" s="5"/>
      <c r="B957" s="27"/>
      <c r="C957" s="46"/>
      <c r="D957" s="96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">
      <c r="A958" s="5"/>
      <c r="B958" s="27"/>
      <c r="C958" s="46"/>
      <c r="D958" s="96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">
      <c r="A959" s="5"/>
      <c r="B959" s="27"/>
      <c r="C959" s="46"/>
      <c r="D959" s="96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">
      <c r="A960" s="5"/>
      <c r="B960" s="27"/>
      <c r="C960" s="46"/>
      <c r="D960" s="96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">
      <c r="A961" s="5"/>
      <c r="B961" s="27"/>
      <c r="C961" s="46"/>
      <c r="D961" s="96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">
      <c r="A962" s="5"/>
      <c r="B962" s="27"/>
      <c r="C962" s="46"/>
      <c r="D962" s="96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">
      <c r="A963" s="5"/>
      <c r="B963" s="27"/>
      <c r="C963" s="46"/>
      <c r="D963" s="96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">
      <c r="A964" s="5"/>
      <c r="B964" s="27"/>
      <c r="C964" s="46"/>
      <c r="D964" s="96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">
      <c r="A965" s="5"/>
      <c r="B965" s="27"/>
      <c r="C965" s="46"/>
      <c r="D965" s="96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">
      <c r="A966" s="5"/>
      <c r="B966" s="27"/>
      <c r="C966" s="46"/>
      <c r="D966" s="96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">
      <c r="A967" s="5"/>
      <c r="B967" s="27"/>
      <c r="C967" s="46"/>
      <c r="D967" s="96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">
      <c r="A968" s="5"/>
      <c r="B968" s="27"/>
      <c r="C968" s="46"/>
      <c r="D968" s="96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">
      <c r="A969" s="5"/>
      <c r="B969" s="27"/>
      <c r="C969" s="46"/>
      <c r="D969" s="96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">
      <c r="A970" s="5"/>
      <c r="B970" s="27"/>
      <c r="C970" s="46"/>
      <c r="D970" s="96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">
      <c r="A971" s="5"/>
      <c r="B971" s="27"/>
      <c r="C971" s="46"/>
      <c r="D971" s="96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">
      <c r="A972" s="5"/>
      <c r="B972" s="27"/>
      <c r="C972" s="46"/>
      <c r="D972" s="96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">
      <c r="A973" s="5"/>
      <c r="B973" s="27"/>
      <c r="C973" s="46"/>
      <c r="D973" s="96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">
      <c r="A974" s="5"/>
      <c r="B974" s="27"/>
      <c r="C974" s="46"/>
      <c r="D974" s="96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">
      <c r="A975" s="5"/>
      <c r="B975" s="27"/>
      <c r="C975" s="46"/>
      <c r="D975" s="96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">
      <c r="A976" s="5"/>
      <c r="B976" s="27"/>
      <c r="C976" s="46"/>
      <c r="D976" s="96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">
      <c r="A977" s="5"/>
      <c r="B977" s="27"/>
      <c r="C977" s="46"/>
      <c r="D977" s="96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">
      <c r="A978" s="5"/>
      <c r="B978" s="27"/>
      <c r="C978" s="46"/>
      <c r="D978" s="96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">
      <c r="A979" s="5"/>
      <c r="B979" s="27"/>
      <c r="C979" s="46"/>
      <c r="D979" s="96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">
      <c r="A980" s="5"/>
      <c r="B980" s="27"/>
      <c r="C980" s="46"/>
      <c r="D980" s="96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">
      <c r="A981" s="5"/>
      <c r="B981" s="27"/>
      <c r="C981" s="46"/>
      <c r="D981" s="96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">
      <c r="A982" s="5"/>
      <c r="B982" s="27"/>
      <c r="C982" s="46"/>
      <c r="D982" s="96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">
      <c r="A983" s="5"/>
      <c r="B983" s="27"/>
      <c r="C983" s="46"/>
      <c r="D983" s="96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">
      <c r="A984" s="5"/>
      <c r="B984" s="27"/>
      <c r="C984" s="46"/>
      <c r="D984" s="96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">
      <c r="A985" s="5"/>
      <c r="B985" s="27"/>
      <c r="C985" s="46"/>
      <c r="D985" s="96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">
      <c r="A986" s="5"/>
      <c r="B986" s="27"/>
      <c r="C986" s="46"/>
      <c r="D986" s="96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">
      <c r="A987" s="5"/>
      <c r="B987" s="27"/>
      <c r="C987" s="46"/>
      <c r="D987" s="96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">
      <c r="A988" s="5"/>
      <c r="B988" s="27"/>
      <c r="C988" s="46"/>
      <c r="D988" s="96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3">
      <c r="A989" s="5"/>
      <c r="B989" s="27"/>
      <c r="C989" s="46"/>
      <c r="D989" s="96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3">
      <c r="A990" s="5"/>
      <c r="B990" s="27"/>
      <c r="C990" s="46"/>
      <c r="D990" s="96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3">
      <c r="A991" s="5"/>
      <c r="B991" s="27"/>
      <c r="C991" s="46"/>
      <c r="D991" s="96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3">
      <c r="A992" s="5"/>
      <c r="B992" s="27"/>
      <c r="C992" s="46"/>
      <c r="D992" s="96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3">
      <c r="A993" s="5"/>
      <c r="B993" s="27"/>
      <c r="C993" s="46"/>
      <c r="D993" s="96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3">
      <c r="A994" s="5"/>
      <c r="B994" s="27"/>
      <c r="C994" s="46"/>
      <c r="D994" s="96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3">
      <c r="A995" s="5"/>
      <c r="B995" s="27"/>
      <c r="C995" s="46"/>
      <c r="D995" s="96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3">
      <c r="A996" s="5"/>
      <c r="B996" s="27"/>
      <c r="C996" s="46"/>
      <c r="D996" s="96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3">
      <c r="A997" s="5"/>
      <c r="B997" s="27"/>
      <c r="C997" s="46"/>
      <c r="D997" s="96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.75" customHeight="1" x14ac:dyDescent="0.3">
      <c r="A998" s="5"/>
      <c r="B998" s="27"/>
      <c r="C998" s="46"/>
      <c r="D998" s="96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.75" customHeight="1" x14ac:dyDescent="0.3">
      <c r="A999" s="5"/>
      <c r="B999" s="27"/>
      <c r="C999" s="46"/>
      <c r="D999" s="96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15.75" customHeight="1" x14ac:dyDescent="0.3">
      <c r="A1000" s="5"/>
      <c r="B1000" s="27"/>
      <c r="C1000" s="46"/>
      <c r="D1000" s="96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15" customHeight="1" x14ac:dyDescent="0.3">
      <c r="A1001" s="5"/>
      <c r="B1001" s="27"/>
      <c r="D1001" s="96"/>
    </row>
    <row r="1002" spans="1:24" ht="15" customHeight="1" x14ac:dyDescent="0.3">
      <c r="A1002" s="5"/>
      <c r="B1002" s="27"/>
      <c r="D1002" s="96"/>
    </row>
    <row r="1003" spans="1:24" ht="15" customHeight="1" x14ac:dyDescent="0.3">
      <c r="A1003" s="5"/>
      <c r="B1003" s="27"/>
      <c r="D1003" s="96"/>
    </row>
    <row r="1004" spans="1:24" ht="15" customHeight="1" x14ac:dyDescent="0.3">
      <c r="A1004" s="5"/>
      <c r="B1004" s="27"/>
      <c r="D1004" s="96"/>
    </row>
  </sheetData>
  <mergeCells count="1">
    <mergeCell ref="A1:B1"/>
  </mergeCell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05"/>
  <sheetViews>
    <sheetView tabSelected="1" workbookViewId="0">
      <pane xSplit="1" ySplit="2" topLeftCell="B192" activePane="bottomRight" state="frozen"/>
      <selection pane="topRight" activeCell="B1" sqref="B1"/>
      <selection pane="bottomLeft" activeCell="A3" sqref="A3"/>
      <selection pane="bottomRight" activeCell="F194" sqref="F194"/>
    </sheetView>
  </sheetViews>
  <sheetFormatPr defaultColWidth="14.44140625" defaultRowHeight="15" customHeight="1" x14ac:dyDescent="0.3"/>
  <cols>
    <col min="1" max="1" width="50" customWidth="1"/>
    <col min="2" max="2" width="15.88671875" customWidth="1"/>
    <col min="3" max="3" width="20.88671875" style="50" customWidth="1"/>
    <col min="4" max="4" width="15.88671875" customWidth="1"/>
    <col min="5" max="21" width="8" customWidth="1"/>
  </cols>
  <sheetData>
    <row r="1" spans="1:21" ht="19.5" customHeight="1" thickBot="1" x14ac:dyDescent="0.35">
      <c r="A1" s="100" t="s">
        <v>161</v>
      </c>
      <c r="B1" s="101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4.75" customHeight="1" thickBot="1" x14ac:dyDescent="0.35">
      <c r="A2" s="9" t="s">
        <v>70</v>
      </c>
      <c r="B2" s="10" t="s">
        <v>16</v>
      </c>
      <c r="C2" s="28" t="s">
        <v>71</v>
      </c>
      <c r="D2" s="49" t="s">
        <v>159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4.4" x14ac:dyDescent="0.3">
      <c r="A3" s="30"/>
      <c r="B3" s="13"/>
      <c r="C3" s="51"/>
      <c r="D3" s="13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4.4" x14ac:dyDescent="0.3">
      <c r="A4" s="31" t="s">
        <v>72</v>
      </c>
      <c r="B4" s="52">
        <f t="shared" ref="B4" si="0">SUM(B5:B11,B15:B22)</f>
        <v>8500</v>
      </c>
      <c r="C4" s="66">
        <v>6734.94</v>
      </c>
      <c r="D4" s="56">
        <f t="shared" ref="D4" si="1">SUM(D5:D11,D15:D22)</f>
        <v>8700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4.4" x14ac:dyDescent="0.3">
      <c r="A5" s="23" t="s">
        <v>73</v>
      </c>
      <c r="B5" s="53">
        <v>1500</v>
      </c>
      <c r="C5" s="71">
        <v>1786.01</v>
      </c>
      <c r="D5" s="57">
        <v>2000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ht="14.4" x14ac:dyDescent="0.3">
      <c r="A6" s="23" t="s">
        <v>74</v>
      </c>
      <c r="B6" s="53">
        <v>300</v>
      </c>
      <c r="C6" s="71">
        <v>324.26</v>
      </c>
      <c r="D6" s="57">
        <v>200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14.4" x14ac:dyDescent="0.3">
      <c r="A7" s="23" t="s">
        <v>75</v>
      </c>
      <c r="B7" s="53">
        <v>300</v>
      </c>
      <c r="C7" s="71">
        <v>460.5</v>
      </c>
      <c r="D7" s="57">
        <v>300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14.4" x14ac:dyDescent="0.3">
      <c r="A8" s="23" t="s">
        <v>76</v>
      </c>
      <c r="B8" s="53">
        <v>200</v>
      </c>
      <c r="C8" s="71">
        <v>138.26</v>
      </c>
      <c r="D8" s="57">
        <v>150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4.4" x14ac:dyDescent="0.3">
      <c r="A9" s="23" t="s">
        <v>77</v>
      </c>
      <c r="B9" s="53">
        <v>200</v>
      </c>
      <c r="C9" s="71">
        <v>109.71</v>
      </c>
      <c r="D9" s="57">
        <v>250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4.4" x14ac:dyDescent="0.3">
      <c r="A10" s="23" t="s">
        <v>78</v>
      </c>
      <c r="B10" s="53">
        <v>640</v>
      </c>
      <c r="C10" s="71">
        <v>749.35</v>
      </c>
      <c r="D10" s="57">
        <v>800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4.4" x14ac:dyDescent="0.3">
      <c r="A11" s="23" t="s">
        <v>79</v>
      </c>
      <c r="B11" s="53">
        <v>1400</v>
      </c>
      <c r="C11" s="71">
        <v>914.47</v>
      </c>
      <c r="D11" s="57">
        <v>1000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14.4" x14ac:dyDescent="0.3">
      <c r="A12" s="32" t="s">
        <v>80</v>
      </c>
      <c r="B12" s="54"/>
      <c r="C12" s="60">
        <v>355.39000000000004</v>
      </c>
      <c r="D12" s="5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14.4" x14ac:dyDescent="0.3">
      <c r="A13" s="32" t="s">
        <v>81</v>
      </c>
      <c r="B13" s="54"/>
      <c r="C13" s="60">
        <v>355.08</v>
      </c>
      <c r="D13" s="5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4.4" x14ac:dyDescent="0.3">
      <c r="A14" s="32" t="s">
        <v>82</v>
      </c>
      <c r="B14" s="54"/>
      <c r="C14" s="60">
        <v>204</v>
      </c>
      <c r="D14" s="5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4.4" x14ac:dyDescent="0.3">
      <c r="A15" s="23" t="s">
        <v>83</v>
      </c>
      <c r="B15" s="53">
        <v>60</v>
      </c>
      <c r="C15" s="71">
        <v>97.44</v>
      </c>
      <c r="D15" s="57">
        <v>100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4.4" x14ac:dyDescent="0.3">
      <c r="A16" s="23" t="s">
        <v>84</v>
      </c>
      <c r="B16" s="53">
        <v>150</v>
      </c>
      <c r="C16" s="71">
        <v>0</v>
      </c>
      <c r="D16" s="57">
        <v>150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4.4" x14ac:dyDescent="0.3">
      <c r="A17" s="23" t="s">
        <v>85</v>
      </c>
      <c r="B17" s="53">
        <v>300</v>
      </c>
      <c r="C17" s="71">
        <v>227.33999999999997</v>
      </c>
      <c r="D17" s="57">
        <v>250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4.4" x14ac:dyDescent="0.3">
      <c r="A18" s="23" t="s">
        <v>86</v>
      </c>
      <c r="B18" s="53">
        <v>1800</v>
      </c>
      <c r="C18" s="71">
        <v>1342.26</v>
      </c>
      <c r="D18" s="57">
        <v>2000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4.4" x14ac:dyDescent="0.3">
      <c r="A19" s="99" t="s">
        <v>163</v>
      </c>
      <c r="B19" s="53">
        <v>150</v>
      </c>
      <c r="C19" s="71">
        <v>11.4</v>
      </c>
      <c r="D19" s="57">
        <v>600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ht="14.4" x14ac:dyDescent="0.3">
      <c r="A20" s="23" t="s">
        <v>87</v>
      </c>
      <c r="B20" s="53">
        <v>900</v>
      </c>
      <c r="C20" s="71">
        <v>417.6</v>
      </c>
      <c r="D20" s="57">
        <v>500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ht="15.75" customHeight="1" x14ac:dyDescent="0.3">
      <c r="A21" s="23" t="s">
        <v>88</v>
      </c>
      <c r="B21" s="53">
        <v>400</v>
      </c>
      <c r="C21" s="71">
        <v>70.8</v>
      </c>
      <c r="D21" s="57">
        <v>300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ht="15.75" customHeight="1" x14ac:dyDescent="0.3">
      <c r="A22" s="23" t="s">
        <v>89</v>
      </c>
      <c r="B22" s="53">
        <v>200</v>
      </c>
      <c r="C22" s="71">
        <v>85.54</v>
      </c>
      <c r="D22" s="57">
        <v>100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ht="15.75" customHeight="1" x14ac:dyDescent="0.3">
      <c r="A23" s="6" t="s">
        <v>90</v>
      </c>
      <c r="B23" s="55"/>
      <c r="C23" s="60">
        <v>65.540000000000006</v>
      </c>
      <c r="D23" s="59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ht="15.75" customHeight="1" x14ac:dyDescent="0.3">
      <c r="A24" s="6" t="s">
        <v>91</v>
      </c>
      <c r="B24" s="55"/>
      <c r="C24" s="60">
        <v>20</v>
      </c>
      <c r="D24" s="59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15.75" customHeight="1" x14ac:dyDescent="0.3">
      <c r="A25" s="34"/>
      <c r="B25" s="34"/>
      <c r="C25" s="51"/>
      <c r="D25" s="34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15.75" customHeight="1" x14ac:dyDescent="0.3">
      <c r="A26" s="31" t="s">
        <v>92</v>
      </c>
      <c r="B26" s="52">
        <f>SUM(B27:B33)</f>
        <v>86400</v>
      </c>
      <c r="C26" s="67">
        <v>64267.090000000004</v>
      </c>
      <c r="D26" s="56">
        <f>SUM(D27:D33)</f>
        <v>74600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15.75" customHeight="1" x14ac:dyDescent="0.3">
      <c r="A27" s="35" t="s">
        <v>93</v>
      </c>
      <c r="B27" s="55">
        <v>38350</v>
      </c>
      <c r="C27" s="60">
        <v>32355.600000000002</v>
      </c>
      <c r="D27" s="59">
        <v>38350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15.75" customHeight="1" x14ac:dyDescent="0.3">
      <c r="A28" s="35" t="s">
        <v>94</v>
      </c>
      <c r="B28" s="55">
        <v>17250</v>
      </c>
      <c r="C28" s="60">
        <v>14425.44</v>
      </c>
      <c r="D28" s="59">
        <v>17250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15.75" customHeight="1" x14ac:dyDescent="0.3">
      <c r="A29" s="35" t="s">
        <v>95</v>
      </c>
      <c r="B29" s="55">
        <v>6000</v>
      </c>
      <c r="C29" s="60">
        <v>5482.9</v>
      </c>
      <c r="D29" s="59">
        <v>6000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15.75" customHeight="1" x14ac:dyDescent="0.3">
      <c r="A30" s="35" t="s">
        <v>96</v>
      </c>
      <c r="B30" s="55">
        <v>2150</v>
      </c>
      <c r="C30" s="60">
        <v>3044.4</v>
      </c>
      <c r="D30" s="59">
        <v>2150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15.75" customHeight="1" x14ac:dyDescent="0.3">
      <c r="A31" s="35" t="s">
        <v>97</v>
      </c>
      <c r="B31" s="55">
        <v>350</v>
      </c>
      <c r="C31" s="60">
        <v>250</v>
      </c>
      <c r="D31" s="59">
        <v>350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15.75" customHeight="1" x14ac:dyDescent="0.3">
      <c r="A32" s="35" t="s">
        <v>98</v>
      </c>
      <c r="B32" s="55">
        <v>16000</v>
      </c>
      <c r="C32" s="60">
        <v>3582</v>
      </c>
      <c r="D32" s="59">
        <v>6000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15.75" customHeight="1" x14ac:dyDescent="0.3">
      <c r="A33" s="35" t="s">
        <v>99</v>
      </c>
      <c r="B33" s="55">
        <v>6300</v>
      </c>
      <c r="C33" s="60">
        <v>4142.75</v>
      </c>
      <c r="D33" s="59">
        <v>4500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5.75" customHeight="1" x14ac:dyDescent="0.3">
      <c r="A34" s="35" t="s">
        <v>100</v>
      </c>
      <c r="B34" s="55"/>
      <c r="C34" s="60">
        <v>984</v>
      </c>
      <c r="D34" s="59">
        <v>1500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15.75" customHeight="1" x14ac:dyDescent="0.3">
      <c r="A35" s="36"/>
      <c r="B35" s="37"/>
      <c r="C35" s="51"/>
      <c r="D35" s="3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5.75" customHeight="1" x14ac:dyDescent="0.3">
      <c r="A36" s="31" t="s">
        <v>101</v>
      </c>
      <c r="B36" s="52">
        <f t="shared" ref="B36" si="2">SUM(B37:B40,B43:B44)</f>
        <v>1100</v>
      </c>
      <c r="C36" s="66">
        <v>546.57000000000005</v>
      </c>
      <c r="D36" s="56">
        <f t="shared" ref="D36" si="3">SUM(D37:D40,D43:D44)</f>
        <v>1020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5.75" customHeight="1" x14ac:dyDescent="0.3">
      <c r="A37" s="23" t="s">
        <v>73</v>
      </c>
      <c r="B37" s="53">
        <v>100</v>
      </c>
      <c r="C37" s="71">
        <v>0</v>
      </c>
      <c r="D37" s="57">
        <v>100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15.75" customHeight="1" x14ac:dyDescent="0.3">
      <c r="A38" s="23" t="s">
        <v>77</v>
      </c>
      <c r="B38" s="53">
        <v>200</v>
      </c>
      <c r="C38" s="71">
        <v>0</v>
      </c>
      <c r="D38" s="57">
        <v>200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ht="15.75" customHeight="1" x14ac:dyDescent="0.3">
      <c r="A39" s="23" t="s">
        <v>78</v>
      </c>
      <c r="B39" s="53">
        <v>40</v>
      </c>
      <c r="C39" s="71">
        <v>1.85</v>
      </c>
      <c r="D39" s="57">
        <v>20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1" ht="15.75" customHeight="1" x14ac:dyDescent="0.3">
      <c r="A40" s="23" t="s">
        <v>79</v>
      </c>
      <c r="B40" s="53">
        <v>600</v>
      </c>
      <c r="C40" s="71">
        <v>500.25000000000006</v>
      </c>
      <c r="D40" s="57">
        <v>500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 ht="15.75" customHeight="1" x14ac:dyDescent="0.3">
      <c r="A41" s="32" t="s">
        <v>102</v>
      </c>
      <c r="B41" s="54"/>
      <c r="C41" s="60">
        <v>347.35</v>
      </c>
      <c r="D41" s="5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ht="15.75" customHeight="1" x14ac:dyDescent="0.3">
      <c r="A42" s="32" t="s">
        <v>103</v>
      </c>
      <c r="B42" s="54"/>
      <c r="C42" s="60">
        <v>152.90000000000003</v>
      </c>
      <c r="D42" s="5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ht="15.75" customHeight="1" x14ac:dyDescent="0.3">
      <c r="A43" s="23" t="s">
        <v>104</v>
      </c>
      <c r="B43" s="53">
        <v>100</v>
      </c>
      <c r="C43" s="71">
        <v>44.47</v>
      </c>
      <c r="D43" s="57">
        <v>100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 ht="15.75" customHeight="1" x14ac:dyDescent="0.3">
      <c r="A44" s="23" t="s">
        <v>89</v>
      </c>
      <c r="B44" s="53">
        <v>60</v>
      </c>
      <c r="C44" s="71">
        <v>0</v>
      </c>
      <c r="D44" s="57">
        <v>100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1" ht="15.75" customHeight="1" x14ac:dyDescent="0.3">
      <c r="A45" s="38"/>
      <c r="B45" s="38"/>
      <c r="C45" s="51"/>
      <c r="D45" s="38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1" ht="15.75" customHeight="1" x14ac:dyDescent="0.3">
      <c r="A46" s="31" t="s">
        <v>105</v>
      </c>
      <c r="B46" s="52">
        <f t="shared" ref="B46" si="4">SUM(B47:B53)</f>
        <v>17530</v>
      </c>
      <c r="C46" s="66">
        <v>9680.0599999999977</v>
      </c>
      <c r="D46" s="56">
        <f t="shared" ref="D46" si="5">SUM(D47:D53)</f>
        <v>12842.619999999999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1" ht="15.75" customHeight="1" x14ac:dyDescent="0.3">
      <c r="A47" s="35" t="s">
        <v>93</v>
      </c>
      <c r="B47" s="55">
        <v>8450</v>
      </c>
      <c r="C47" s="60">
        <v>6229.1699999999992</v>
      </c>
      <c r="D47" s="59">
        <v>7604.04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1" ht="15.75" customHeight="1" x14ac:dyDescent="0.3">
      <c r="A48" s="35" t="s">
        <v>94</v>
      </c>
      <c r="B48" s="55">
        <v>6525</v>
      </c>
      <c r="C48" s="60">
        <v>2531.5299999999997</v>
      </c>
      <c r="D48" s="59">
        <v>2419.02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:21" ht="15.75" customHeight="1" x14ac:dyDescent="0.3">
      <c r="A49" s="35" t="s">
        <v>95</v>
      </c>
      <c r="B49" s="55">
        <v>640</v>
      </c>
      <c r="C49" s="60">
        <v>512.15</v>
      </c>
      <c r="D49" s="59">
        <v>960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 ht="15.75" customHeight="1" x14ac:dyDescent="0.3">
      <c r="A50" s="35" t="s">
        <v>96</v>
      </c>
      <c r="B50" s="55">
        <v>810</v>
      </c>
      <c r="C50" s="60">
        <v>-258.93999999999994</v>
      </c>
      <c r="D50" s="59">
        <v>709.56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ht="15.75" customHeight="1" x14ac:dyDescent="0.3">
      <c r="A51" s="35" t="s">
        <v>97</v>
      </c>
      <c r="B51" s="54">
        <v>50</v>
      </c>
      <c r="C51" s="60">
        <v>0</v>
      </c>
      <c r="D51" s="58">
        <v>50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 ht="15.75" customHeight="1" x14ac:dyDescent="0.3">
      <c r="A52" s="35" t="s">
        <v>98</v>
      </c>
      <c r="B52" s="54">
        <v>0</v>
      </c>
      <c r="C52" s="60">
        <v>0</v>
      </c>
      <c r="D52" s="58">
        <v>0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5.75" customHeight="1" x14ac:dyDescent="0.3">
      <c r="A53" s="35" t="s">
        <v>99</v>
      </c>
      <c r="B53" s="54">
        <v>1055</v>
      </c>
      <c r="C53" s="60">
        <v>666.15</v>
      </c>
      <c r="D53" s="58">
        <v>1100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5.75" customHeight="1" x14ac:dyDescent="0.3">
      <c r="A54" s="36"/>
      <c r="B54" s="37"/>
      <c r="C54" s="51"/>
      <c r="D54" s="3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ht="15.75" customHeight="1" x14ac:dyDescent="0.3">
      <c r="A55" s="31" t="s">
        <v>106</v>
      </c>
      <c r="B55" s="52">
        <f t="shared" ref="B55" si="6">SUM(B56,B60:B61,B62:B65)</f>
        <v>11500</v>
      </c>
      <c r="C55" s="66">
        <v>17185.559999999998</v>
      </c>
      <c r="D55" s="56">
        <f t="shared" ref="D55" si="7">SUM(D56,D60:D61,D62:D65)</f>
        <v>15810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ht="15.75" customHeight="1" x14ac:dyDescent="0.3">
      <c r="A56" s="23" t="s">
        <v>107</v>
      </c>
      <c r="B56" s="53">
        <f t="shared" ref="B56" si="8">SUM(B57:B59)</f>
        <v>6600</v>
      </c>
      <c r="C56" s="71">
        <v>8095.4</v>
      </c>
      <c r="D56" s="57">
        <v>11900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ht="15.75" customHeight="1" x14ac:dyDescent="0.3">
      <c r="A57" s="35" t="s">
        <v>108</v>
      </c>
      <c r="B57" s="55">
        <v>1500</v>
      </c>
      <c r="C57" s="60">
        <v>1576.1699999999998</v>
      </c>
      <c r="D57" s="59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ht="15.75" customHeight="1" x14ac:dyDescent="0.3">
      <c r="A58" s="35" t="s">
        <v>109</v>
      </c>
      <c r="B58" s="55">
        <v>500</v>
      </c>
      <c r="C58" s="60">
        <v>404.56</v>
      </c>
      <c r="D58" s="59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ht="15.75" customHeight="1" x14ac:dyDescent="0.3">
      <c r="A59" s="35" t="s">
        <v>110</v>
      </c>
      <c r="B59" s="55">
        <v>4600</v>
      </c>
      <c r="C59" s="60">
        <v>6114.67</v>
      </c>
      <c r="D59" s="59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 ht="15.75" customHeight="1" x14ac:dyDescent="0.3">
      <c r="A60" s="23" t="s">
        <v>111</v>
      </c>
      <c r="B60" s="53">
        <v>180</v>
      </c>
      <c r="C60" s="71">
        <v>14</v>
      </c>
      <c r="D60" s="57">
        <v>100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ht="15.75" customHeight="1" x14ac:dyDescent="0.3">
      <c r="A61" s="23" t="s">
        <v>112</v>
      </c>
      <c r="B61" s="53">
        <v>2450</v>
      </c>
      <c r="C61" s="71">
        <v>6996.74</v>
      </c>
      <c r="D61" s="57">
        <v>1000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ht="15.75" customHeight="1" x14ac:dyDescent="0.3">
      <c r="A62" s="23" t="s">
        <v>113</v>
      </c>
      <c r="B62" s="53">
        <v>160</v>
      </c>
      <c r="C62" s="71">
        <v>160.16</v>
      </c>
      <c r="D62" s="57">
        <v>200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 ht="15.75" customHeight="1" x14ac:dyDescent="0.3">
      <c r="A63" s="23" t="s">
        <v>114</v>
      </c>
      <c r="B63" s="53">
        <v>250</v>
      </c>
      <c r="C63" s="73">
        <v>211.11</v>
      </c>
      <c r="D63" s="57">
        <v>250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ht="15.75" customHeight="1" x14ac:dyDescent="0.3">
      <c r="A64" s="23" t="s">
        <v>115</v>
      </c>
      <c r="B64" s="53">
        <v>860</v>
      </c>
      <c r="C64" s="73">
        <v>857.64</v>
      </c>
      <c r="D64" s="57">
        <v>860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ht="15.75" customHeight="1" x14ac:dyDescent="0.3">
      <c r="A65" s="99" t="s">
        <v>164</v>
      </c>
      <c r="B65" s="53">
        <v>1000</v>
      </c>
      <c r="C65" s="73">
        <v>850.51</v>
      </c>
      <c r="D65" s="57">
        <v>1500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 ht="15.75" customHeight="1" x14ac:dyDescent="0.3">
      <c r="A66" s="36"/>
      <c r="B66" s="37"/>
      <c r="D66" s="3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:21" ht="15.75" customHeight="1" x14ac:dyDescent="0.3">
      <c r="A67" s="31" t="s">
        <v>116</v>
      </c>
      <c r="B67" s="52">
        <f>SUM(B68,B72:B77)</f>
        <v>5400</v>
      </c>
      <c r="C67" s="68">
        <v>4121.22</v>
      </c>
      <c r="D67" s="56">
        <f>SUM(D68,D72:D77)</f>
        <v>11582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:21" ht="15.75" customHeight="1" x14ac:dyDescent="0.3">
      <c r="A68" s="23" t="s">
        <v>107</v>
      </c>
      <c r="B68" s="53">
        <f t="shared" ref="B68" si="9">SUM(B69:B71)</f>
        <v>2800</v>
      </c>
      <c r="C68" s="73">
        <v>2638.92</v>
      </c>
      <c r="D68" s="57">
        <v>4000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:21" ht="15.75" customHeight="1" x14ac:dyDescent="0.3">
      <c r="A69" s="35" t="s">
        <v>108</v>
      </c>
      <c r="B69" s="55">
        <v>600</v>
      </c>
      <c r="C69" s="61">
        <v>589.55999999999983</v>
      </c>
      <c r="D69" s="59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:21" ht="15.75" customHeight="1" x14ac:dyDescent="0.3">
      <c r="A70" s="35" t="s">
        <v>109</v>
      </c>
      <c r="B70" s="55">
        <v>50</v>
      </c>
      <c r="C70" s="61">
        <v>128.32999999999998</v>
      </c>
      <c r="D70" s="59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1" ht="15.75" customHeight="1" x14ac:dyDescent="0.3">
      <c r="A71" s="35" t="s">
        <v>110</v>
      </c>
      <c r="B71" s="55">
        <v>2150</v>
      </c>
      <c r="C71" s="61">
        <v>1921.03</v>
      </c>
      <c r="D71" s="59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 ht="15.75" customHeight="1" x14ac:dyDescent="0.3">
      <c r="A72" s="23" t="s">
        <v>111</v>
      </c>
      <c r="B72" s="53">
        <v>200</v>
      </c>
      <c r="C72" s="73">
        <v>34.520000000000003</v>
      </c>
      <c r="D72" s="57">
        <v>100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5.75" customHeight="1" x14ac:dyDescent="0.3">
      <c r="A73" s="23" t="s">
        <v>117</v>
      </c>
      <c r="B73" s="53">
        <v>1000</v>
      </c>
      <c r="C73" s="73">
        <v>787.43000000000006</v>
      </c>
      <c r="D73" s="57">
        <v>5732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5.75" customHeight="1" x14ac:dyDescent="0.3">
      <c r="A74" s="23" t="s">
        <v>118</v>
      </c>
      <c r="B74" s="53">
        <v>1000</v>
      </c>
      <c r="C74" s="73">
        <v>0</v>
      </c>
      <c r="D74" s="57">
        <v>1000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5.75" customHeight="1" x14ac:dyDescent="0.3">
      <c r="A75" s="23" t="s">
        <v>119</v>
      </c>
      <c r="B75" s="53"/>
      <c r="C75" s="73">
        <v>360.36</v>
      </c>
      <c r="D75" s="57">
        <v>400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5.75" customHeight="1" x14ac:dyDescent="0.3">
      <c r="A76" s="23" t="s">
        <v>113</v>
      </c>
      <c r="B76" s="53">
        <v>250</v>
      </c>
      <c r="C76" s="73">
        <v>235.66</v>
      </c>
      <c r="D76" s="57">
        <v>250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5.75" customHeight="1" x14ac:dyDescent="0.3">
      <c r="A77" s="23" t="s">
        <v>120</v>
      </c>
      <c r="B77" s="53">
        <v>150</v>
      </c>
      <c r="C77" s="73">
        <v>0</v>
      </c>
      <c r="D77" s="57">
        <v>100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5.75" customHeight="1" x14ac:dyDescent="0.3">
      <c r="A78" s="23" t="s">
        <v>121</v>
      </c>
      <c r="B78" s="53"/>
      <c r="C78" s="71">
        <v>64.33</v>
      </c>
      <c r="D78" s="57">
        <v>120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5.75" customHeight="1" x14ac:dyDescent="0.3">
      <c r="A79" s="39"/>
      <c r="B79" s="40"/>
      <c r="C79" s="51"/>
      <c r="D79" s="40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5.75" customHeight="1" x14ac:dyDescent="0.3">
      <c r="A80" s="31" t="s">
        <v>122</v>
      </c>
      <c r="B80" s="52">
        <f t="shared" ref="B80" si="10">SUM(B81,B85:B90)</f>
        <v>200</v>
      </c>
      <c r="C80" s="66">
        <v>219.51</v>
      </c>
      <c r="D80" s="56">
        <f t="shared" ref="D80" si="11">SUM(D81,D85:D90)</f>
        <v>600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5.75" customHeight="1" x14ac:dyDescent="0.3">
      <c r="A81" s="23" t="s">
        <v>107</v>
      </c>
      <c r="B81" s="53">
        <f t="shared" ref="B81" si="12">SUM(B82:B84)</f>
        <v>200</v>
      </c>
      <c r="C81" s="71">
        <v>219.51</v>
      </c>
      <c r="D81" s="57">
        <v>300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5.75" customHeight="1" x14ac:dyDescent="0.3">
      <c r="A82" s="35" t="s">
        <v>108</v>
      </c>
      <c r="B82" s="54">
        <v>200</v>
      </c>
      <c r="C82" s="60">
        <v>219.51</v>
      </c>
      <c r="D82" s="58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5.75" customHeight="1" x14ac:dyDescent="0.3">
      <c r="A83" s="35" t="s">
        <v>109</v>
      </c>
      <c r="B83" s="54"/>
      <c r="C83" s="60">
        <v>0</v>
      </c>
      <c r="D83" s="58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5.75" customHeight="1" x14ac:dyDescent="0.3">
      <c r="A84" s="35" t="s">
        <v>110</v>
      </c>
      <c r="B84" s="54"/>
      <c r="C84" s="60">
        <v>0</v>
      </c>
      <c r="D84" s="58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5.75" customHeight="1" x14ac:dyDescent="0.3">
      <c r="A85" s="23" t="s">
        <v>111</v>
      </c>
      <c r="B85" s="53"/>
      <c r="C85" s="71">
        <v>0</v>
      </c>
      <c r="D85" s="57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5.75" customHeight="1" x14ac:dyDescent="0.3">
      <c r="A86" s="23" t="s">
        <v>117</v>
      </c>
      <c r="B86" s="53"/>
      <c r="C86" s="71">
        <v>0</v>
      </c>
      <c r="D86" s="57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5.75" customHeight="1" x14ac:dyDescent="0.3">
      <c r="A87" s="23" t="s">
        <v>113</v>
      </c>
      <c r="B87" s="53"/>
      <c r="C87" s="71">
        <v>0</v>
      </c>
      <c r="D87" s="5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 ht="15.75" customHeight="1" x14ac:dyDescent="0.3">
      <c r="A88" s="23" t="s">
        <v>114</v>
      </c>
      <c r="B88" s="53"/>
      <c r="C88" s="71">
        <v>0</v>
      </c>
      <c r="D88" s="57">
        <v>100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ht="15.75" customHeight="1" x14ac:dyDescent="0.3">
      <c r="A89" s="23" t="s">
        <v>115</v>
      </c>
      <c r="B89" s="53"/>
      <c r="C89" s="71">
        <v>0</v>
      </c>
      <c r="D89" s="57">
        <v>200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ht="15.75" customHeight="1" x14ac:dyDescent="0.3">
      <c r="A90" s="23" t="s">
        <v>118</v>
      </c>
      <c r="B90" s="53"/>
      <c r="C90" s="71">
        <v>0</v>
      </c>
      <c r="D90" s="5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ht="15.75" customHeight="1" x14ac:dyDescent="0.3">
      <c r="A91" s="39"/>
      <c r="B91" s="40"/>
      <c r="C91" s="51"/>
      <c r="D91" s="40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21" ht="15.75" customHeight="1" x14ac:dyDescent="0.3">
      <c r="A92" s="31" t="s">
        <v>123</v>
      </c>
      <c r="B92" s="52">
        <f t="shared" ref="B92" si="13">SUM(B93,B97:B102)</f>
        <v>200</v>
      </c>
      <c r="C92" s="66">
        <v>465.47</v>
      </c>
      <c r="D92" s="56">
        <f t="shared" ref="D92" si="14">SUM(D93,D97:D102)</f>
        <v>290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21" ht="15.75" customHeight="1" x14ac:dyDescent="0.3">
      <c r="A93" s="23" t="s">
        <v>107</v>
      </c>
      <c r="B93" s="53">
        <f t="shared" ref="B93" si="15">SUM(B94:B96)</f>
        <v>50</v>
      </c>
      <c r="C93" s="71">
        <v>85.97</v>
      </c>
      <c r="D93" s="57">
        <v>100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1" ht="15.75" customHeight="1" x14ac:dyDescent="0.3">
      <c r="A94" s="35" t="s">
        <v>108</v>
      </c>
      <c r="B94" s="54"/>
      <c r="C94" s="60">
        <v>0</v>
      </c>
      <c r="D94" s="5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21" ht="15.75" customHeight="1" x14ac:dyDescent="0.3">
      <c r="A95" s="35" t="s">
        <v>109</v>
      </c>
      <c r="B95" s="54"/>
      <c r="C95" s="60">
        <v>0</v>
      </c>
      <c r="D95" s="5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21" ht="15.75" customHeight="1" x14ac:dyDescent="0.3">
      <c r="A96" s="35" t="s">
        <v>110</v>
      </c>
      <c r="B96" s="54">
        <v>50</v>
      </c>
      <c r="C96" s="60">
        <v>85.97</v>
      </c>
      <c r="D96" s="5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ht="15.75" customHeight="1" x14ac:dyDescent="0.3">
      <c r="A97" s="23" t="s">
        <v>111</v>
      </c>
      <c r="B97" s="53"/>
      <c r="C97" s="71">
        <v>0</v>
      </c>
      <c r="D97" s="5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ht="15.75" customHeight="1" x14ac:dyDescent="0.3">
      <c r="A98" s="23" t="s">
        <v>117</v>
      </c>
      <c r="B98" s="53">
        <v>100</v>
      </c>
      <c r="C98" s="71">
        <v>0</v>
      </c>
      <c r="D98" s="5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ht="15.75" customHeight="1" x14ac:dyDescent="0.3">
      <c r="A99" s="23" t="s">
        <v>113</v>
      </c>
      <c r="B99" s="53"/>
      <c r="C99" s="71">
        <v>0</v>
      </c>
      <c r="D99" s="5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ht="15.75" customHeight="1" x14ac:dyDescent="0.3">
      <c r="A100" s="23" t="s">
        <v>114</v>
      </c>
      <c r="B100" s="53"/>
      <c r="C100" s="71">
        <v>0</v>
      </c>
      <c r="D100" s="5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ht="15.75" customHeight="1" x14ac:dyDescent="0.3">
      <c r="A101" s="23" t="s">
        <v>115</v>
      </c>
      <c r="B101" s="53">
        <v>50</v>
      </c>
      <c r="C101" s="71">
        <v>379.5</v>
      </c>
      <c r="D101" s="57">
        <v>190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ht="15.75" customHeight="1" x14ac:dyDescent="0.3">
      <c r="A102" s="23" t="s">
        <v>118</v>
      </c>
      <c r="B102" s="53"/>
      <c r="C102" s="71">
        <v>0</v>
      </c>
      <c r="D102" s="5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ht="15.75" customHeight="1" x14ac:dyDescent="0.3">
      <c r="A103" s="35"/>
      <c r="B103" s="33"/>
      <c r="C103" s="51"/>
      <c r="D103" s="33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ht="15.75" customHeight="1" x14ac:dyDescent="0.3">
      <c r="A104" s="31" t="s">
        <v>124</v>
      </c>
      <c r="B104" s="52">
        <f t="shared" ref="B104" si="16">SUM(B105,B109:B114)</f>
        <v>400</v>
      </c>
      <c r="C104" s="66">
        <v>385.28</v>
      </c>
      <c r="D104" s="56">
        <f t="shared" ref="D104" si="17">SUM(D105,D109:D114)</f>
        <v>405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ht="15.75" customHeight="1" x14ac:dyDescent="0.3">
      <c r="A105" s="23" t="s">
        <v>107</v>
      </c>
      <c r="B105" s="53">
        <f t="shared" ref="B105" si="18">SUM(B106:B108)</f>
        <v>300</v>
      </c>
      <c r="C105" s="71">
        <v>289.99</v>
      </c>
      <c r="D105" s="57">
        <v>300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ht="15.75" customHeight="1" x14ac:dyDescent="0.3">
      <c r="A106" s="35" t="s">
        <v>108</v>
      </c>
      <c r="B106" s="54">
        <v>300</v>
      </c>
      <c r="C106" s="60">
        <v>289.99</v>
      </c>
      <c r="D106" s="58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ht="15.75" customHeight="1" x14ac:dyDescent="0.3">
      <c r="A107" s="35" t="s">
        <v>109</v>
      </c>
      <c r="B107" s="54"/>
      <c r="C107" s="60">
        <v>0</v>
      </c>
      <c r="D107" s="58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ht="15.75" customHeight="1" x14ac:dyDescent="0.3">
      <c r="A108" s="35" t="s">
        <v>110</v>
      </c>
      <c r="B108" s="54"/>
      <c r="C108" s="60">
        <v>0</v>
      </c>
      <c r="D108" s="58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ht="15.75" customHeight="1" x14ac:dyDescent="0.3">
      <c r="A109" s="23" t="s">
        <v>111</v>
      </c>
      <c r="B109" s="53"/>
      <c r="C109" s="71">
        <v>0</v>
      </c>
      <c r="D109" s="5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ht="15.75" customHeight="1" x14ac:dyDescent="0.3">
      <c r="A110" s="23" t="s">
        <v>117</v>
      </c>
      <c r="B110" s="53"/>
      <c r="C110" s="71">
        <v>0</v>
      </c>
      <c r="D110" s="5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ht="15.75" customHeight="1" x14ac:dyDescent="0.3">
      <c r="A111" s="23" t="s">
        <v>113</v>
      </c>
      <c r="B111" s="53"/>
      <c r="C111" s="71">
        <v>0</v>
      </c>
      <c r="D111" s="5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ht="15.75" customHeight="1" x14ac:dyDescent="0.3">
      <c r="A112" s="23" t="s">
        <v>114</v>
      </c>
      <c r="B112" s="53">
        <v>60</v>
      </c>
      <c r="C112" s="71">
        <v>55.08</v>
      </c>
      <c r="D112" s="57">
        <v>60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ht="15.75" customHeight="1" x14ac:dyDescent="0.3">
      <c r="A113" s="23" t="s">
        <v>115</v>
      </c>
      <c r="B113" s="53">
        <v>40</v>
      </c>
      <c r="C113" s="71">
        <v>40.21</v>
      </c>
      <c r="D113" s="57">
        <v>45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ht="15.75" customHeight="1" x14ac:dyDescent="0.3">
      <c r="A114" s="23" t="s">
        <v>118</v>
      </c>
      <c r="B114" s="53"/>
      <c r="C114" s="71">
        <v>0</v>
      </c>
      <c r="D114" s="5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ht="15.75" customHeight="1" x14ac:dyDescent="0.3">
      <c r="A115" s="39"/>
      <c r="B115" s="40"/>
      <c r="C115" s="51"/>
      <c r="D115" s="40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ht="15.75" customHeight="1" x14ac:dyDescent="0.3">
      <c r="A116" s="31" t="s">
        <v>125</v>
      </c>
      <c r="B116" s="52">
        <f t="shared" ref="B116" si="19">SUM(B117,B121:B126)</f>
        <v>3150</v>
      </c>
      <c r="C116" s="66">
        <v>3131.86</v>
      </c>
      <c r="D116" s="56">
        <f t="shared" ref="D116" si="20">SUM(D117,D121:D126)</f>
        <v>135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ht="15.75" customHeight="1" x14ac:dyDescent="0.3">
      <c r="A117" s="23" t="s">
        <v>107</v>
      </c>
      <c r="B117" s="53"/>
      <c r="C117" s="71">
        <v>0</v>
      </c>
      <c r="D117" s="5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ht="15.75" customHeight="1" x14ac:dyDescent="0.3">
      <c r="A118" s="35" t="s">
        <v>108</v>
      </c>
      <c r="B118" s="54"/>
      <c r="C118" s="60">
        <v>0</v>
      </c>
      <c r="D118" s="58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ht="15.75" customHeight="1" x14ac:dyDescent="0.3">
      <c r="A119" s="35" t="s">
        <v>109</v>
      </c>
      <c r="B119" s="54"/>
      <c r="C119" s="60">
        <v>0</v>
      </c>
      <c r="D119" s="58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ht="15.75" customHeight="1" x14ac:dyDescent="0.3">
      <c r="A120" s="35" t="s">
        <v>110</v>
      </c>
      <c r="B120" s="54"/>
      <c r="C120" s="60">
        <v>0</v>
      </c>
      <c r="D120" s="58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ht="15.75" customHeight="1" x14ac:dyDescent="0.3">
      <c r="A121" s="23" t="s">
        <v>111</v>
      </c>
      <c r="B121" s="53"/>
      <c r="C121" s="71">
        <v>0</v>
      </c>
      <c r="D121" s="5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ht="15.75" customHeight="1" x14ac:dyDescent="0.3">
      <c r="A122" s="23" t="s">
        <v>117</v>
      </c>
      <c r="B122" s="53"/>
      <c r="C122" s="71">
        <v>0</v>
      </c>
      <c r="D122" s="5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ht="15.75" customHeight="1" x14ac:dyDescent="0.3">
      <c r="A123" s="23" t="s">
        <v>113</v>
      </c>
      <c r="B123" s="53"/>
      <c r="C123" s="71">
        <v>0</v>
      </c>
      <c r="D123" s="5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ht="15.75" customHeight="1" x14ac:dyDescent="0.3">
      <c r="A124" s="23" t="s">
        <v>114</v>
      </c>
      <c r="B124" s="53"/>
      <c r="C124" s="71">
        <v>0</v>
      </c>
      <c r="D124" s="5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ht="15.75" customHeight="1" x14ac:dyDescent="0.3">
      <c r="A125" s="23" t="s">
        <v>115</v>
      </c>
      <c r="B125" s="53">
        <v>150</v>
      </c>
      <c r="C125" s="71">
        <v>131.86000000000001</v>
      </c>
      <c r="D125" s="57">
        <v>135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ht="15.75" customHeight="1" x14ac:dyDescent="0.3">
      <c r="A126" s="23" t="s">
        <v>118</v>
      </c>
      <c r="B126" s="53">
        <v>3000</v>
      </c>
      <c r="C126" s="71">
        <v>3000</v>
      </c>
      <c r="D126" s="5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ht="15.75" customHeight="1" x14ac:dyDescent="0.3">
      <c r="A127" s="38"/>
      <c r="B127" s="38"/>
      <c r="C127" s="51"/>
      <c r="D127" s="38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ht="15.75" customHeight="1" x14ac:dyDescent="0.3">
      <c r="A128" s="31" t="s">
        <v>126</v>
      </c>
      <c r="B128" s="52">
        <f t="shared" ref="B128" si="21">SUM(B129,B133:B138)</f>
        <v>250</v>
      </c>
      <c r="C128" s="66">
        <v>195.4</v>
      </c>
      <c r="D128" s="56">
        <f t="shared" ref="D128" si="22">SUM(D129,D133:D138)</f>
        <v>117200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ht="15.75" customHeight="1" x14ac:dyDescent="0.3">
      <c r="A129" s="23" t="s">
        <v>107</v>
      </c>
      <c r="B129" s="53"/>
      <c r="C129" s="71">
        <v>0</v>
      </c>
      <c r="D129" s="5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ht="15.75" customHeight="1" x14ac:dyDescent="0.3">
      <c r="A130" s="35" t="s">
        <v>108</v>
      </c>
      <c r="B130" s="54"/>
      <c r="C130" s="60">
        <v>0</v>
      </c>
      <c r="D130" s="58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ht="15.75" customHeight="1" x14ac:dyDescent="0.3">
      <c r="A131" s="35" t="s">
        <v>109</v>
      </c>
      <c r="B131" s="54"/>
      <c r="C131" s="60">
        <v>0</v>
      </c>
      <c r="D131" s="58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ht="15.75" customHeight="1" x14ac:dyDescent="0.3">
      <c r="A132" s="35" t="s">
        <v>110</v>
      </c>
      <c r="B132" s="54"/>
      <c r="C132" s="60">
        <v>0</v>
      </c>
      <c r="D132" s="58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ht="15.75" customHeight="1" x14ac:dyDescent="0.3">
      <c r="A133" s="23" t="s">
        <v>111</v>
      </c>
      <c r="B133" s="53"/>
      <c r="C133" s="71">
        <v>0</v>
      </c>
      <c r="D133" s="5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ht="15.75" customHeight="1" x14ac:dyDescent="0.3">
      <c r="A134" s="23" t="s">
        <v>117</v>
      </c>
      <c r="B134" s="53"/>
      <c r="C134" s="71">
        <v>0</v>
      </c>
      <c r="D134" s="5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ht="15.75" customHeight="1" x14ac:dyDescent="0.3">
      <c r="A135" s="23" t="s">
        <v>113</v>
      </c>
      <c r="B135" s="53">
        <v>55</v>
      </c>
      <c r="C135" s="71">
        <v>0</v>
      </c>
      <c r="D135" s="5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ht="15.75" customHeight="1" x14ac:dyDescent="0.3">
      <c r="A136" s="23" t="s">
        <v>114</v>
      </c>
      <c r="B136" s="53"/>
      <c r="C136" s="71">
        <v>0</v>
      </c>
      <c r="D136" s="5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ht="15.75" customHeight="1" x14ac:dyDescent="0.3">
      <c r="A137" s="23" t="s">
        <v>115</v>
      </c>
      <c r="B137" s="53">
        <v>195</v>
      </c>
      <c r="C137" s="71">
        <v>195.4</v>
      </c>
      <c r="D137" s="57">
        <v>200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ht="15.75" customHeight="1" x14ac:dyDescent="0.3">
      <c r="A138" s="23" t="s">
        <v>118</v>
      </c>
      <c r="B138" s="53"/>
      <c r="C138" s="71">
        <v>0</v>
      </c>
      <c r="D138" s="57">
        <v>117000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ht="15.75" customHeight="1" x14ac:dyDescent="0.3">
      <c r="A139" s="38"/>
      <c r="B139" s="38"/>
      <c r="C139" s="51"/>
      <c r="D139" s="38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ht="15.75" customHeight="1" x14ac:dyDescent="0.3">
      <c r="A140" s="31" t="s">
        <v>127</v>
      </c>
      <c r="B140" s="52">
        <f t="shared" ref="B140" si="23">SUM(B141,B145:B150)</f>
        <v>0</v>
      </c>
      <c r="C140" s="66">
        <v>726.84</v>
      </c>
      <c r="D140" s="56">
        <f t="shared" ref="D140" si="24">SUM(D141,D145:D150)</f>
        <v>470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ht="15.75" customHeight="1" x14ac:dyDescent="0.3">
      <c r="A141" s="23" t="s">
        <v>107</v>
      </c>
      <c r="B141" s="53"/>
      <c r="C141" s="71">
        <v>0</v>
      </c>
      <c r="D141" s="57">
        <v>100</v>
      </c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ht="15.75" customHeight="1" x14ac:dyDescent="0.3">
      <c r="A142" s="35" t="s">
        <v>108</v>
      </c>
      <c r="B142" s="54"/>
      <c r="C142" s="60">
        <v>0</v>
      </c>
      <c r="D142" s="58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ht="15.75" customHeight="1" x14ac:dyDescent="0.3">
      <c r="A143" s="35" t="s">
        <v>109</v>
      </c>
      <c r="B143" s="54"/>
      <c r="C143" s="60">
        <v>0</v>
      </c>
      <c r="D143" s="58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ht="15.75" customHeight="1" x14ac:dyDescent="0.3">
      <c r="A144" s="35" t="s">
        <v>110</v>
      </c>
      <c r="B144" s="54"/>
      <c r="C144" s="60">
        <v>0</v>
      </c>
      <c r="D144" s="58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ht="15.75" customHeight="1" x14ac:dyDescent="0.3">
      <c r="A145" s="23" t="s">
        <v>111</v>
      </c>
      <c r="B145" s="53"/>
      <c r="C145" s="71">
        <v>0</v>
      </c>
      <c r="D145" s="5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ht="15.75" customHeight="1" x14ac:dyDescent="0.3">
      <c r="A146" s="23" t="s">
        <v>117</v>
      </c>
      <c r="B146" s="53"/>
      <c r="C146" s="71">
        <v>0</v>
      </c>
      <c r="D146" s="57">
        <v>200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ht="15.75" customHeight="1" x14ac:dyDescent="0.3">
      <c r="A147" s="23" t="s">
        <v>113</v>
      </c>
      <c r="B147" s="53"/>
      <c r="C147" s="71">
        <v>0</v>
      </c>
      <c r="D147" s="5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ht="15.75" customHeight="1" x14ac:dyDescent="0.3">
      <c r="A148" s="23" t="s">
        <v>114</v>
      </c>
      <c r="B148" s="53"/>
      <c r="C148" s="71">
        <v>0</v>
      </c>
      <c r="D148" s="5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ht="15.75" customHeight="1" x14ac:dyDescent="0.3">
      <c r="A149" s="23" t="s">
        <v>115</v>
      </c>
      <c r="B149" s="53"/>
      <c r="C149" s="71">
        <v>726.84</v>
      </c>
      <c r="D149" s="57">
        <v>170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ht="15.75" customHeight="1" x14ac:dyDescent="0.3">
      <c r="A150" s="23" t="s">
        <v>118</v>
      </c>
      <c r="B150" s="53"/>
      <c r="C150" s="71">
        <v>0</v>
      </c>
      <c r="D150" s="5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ht="15.75" customHeight="1" x14ac:dyDescent="0.3">
      <c r="A151" s="38"/>
      <c r="B151" s="38"/>
      <c r="C151" s="51"/>
      <c r="D151" s="38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ht="15.75" customHeight="1" x14ac:dyDescent="0.3">
      <c r="A152" s="31" t="s">
        <v>128</v>
      </c>
      <c r="B152" s="52">
        <f t="shared" ref="B152" si="25">SUM(B153)</f>
        <v>20</v>
      </c>
      <c r="C152" s="66">
        <v>10.7</v>
      </c>
      <c r="D152" s="56">
        <f t="shared" ref="D152" si="26">SUM(D153)</f>
        <v>15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ht="15.75" customHeight="1" x14ac:dyDescent="0.3">
      <c r="A153" s="23" t="s">
        <v>115</v>
      </c>
      <c r="B153" s="53">
        <v>20</v>
      </c>
      <c r="C153" s="71">
        <v>10.7</v>
      </c>
      <c r="D153" s="57">
        <v>15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ht="15.75" customHeight="1" x14ac:dyDescent="0.3">
      <c r="A154" s="38"/>
      <c r="B154" s="38"/>
      <c r="C154" s="51">
        <v>0</v>
      </c>
      <c r="D154" s="38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ht="15.75" customHeight="1" x14ac:dyDescent="0.3">
      <c r="A155" s="31" t="s">
        <v>129</v>
      </c>
      <c r="B155" s="52">
        <f t="shared" ref="B155" si="27">SUM(B156:B162)</f>
        <v>4250</v>
      </c>
      <c r="C155" s="66">
        <v>7543.94</v>
      </c>
      <c r="D155" s="56">
        <f t="shared" ref="D155" si="28">SUM(D156:D162)</f>
        <v>6300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ht="15.75" customHeight="1" x14ac:dyDescent="0.3">
      <c r="A156" s="6" t="s">
        <v>130</v>
      </c>
      <c r="B156" s="55">
        <v>2440</v>
      </c>
      <c r="C156" s="60">
        <v>3236.89</v>
      </c>
      <c r="D156" s="59">
        <v>3500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ht="15.75" customHeight="1" x14ac:dyDescent="0.3">
      <c r="A157" s="6" t="s">
        <v>117</v>
      </c>
      <c r="B157" s="55">
        <v>1100</v>
      </c>
      <c r="C157" s="60">
        <v>3622.1800000000003</v>
      </c>
      <c r="D157" s="59">
        <v>2000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ht="15.75" customHeight="1" x14ac:dyDescent="0.3">
      <c r="A158" s="6" t="s">
        <v>131</v>
      </c>
      <c r="B158" s="55"/>
      <c r="C158" s="60">
        <v>80</v>
      </c>
      <c r="D158" s="59">
        <v>100</v>
      </c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ht="15.75" customHeight="1" x14ac:dyDescent="0.3">
      <c r="A159" s="6" t="s">
        <v>132</v>
      </c>
      <c r="B159" s="55">
        <v>360</v>
      </c>
      <c r="C159" s="60">
        <v>436.91</v>
      </c>
      <c r="D159" s="59">
        <v>450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ht="15.75" customHeight="1" x14ac:dyDescent="0.3">
      <c r="A160" s="6" t="s">
        <v>133</v>
      </c>
      <c r="B160" s="55">
        <v>200</v>
      </c>
      <c r="C160" s="60">
        <v>153.78</v>
      </c>
      <c r="D160" s="59">
        <v>200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ht="15.75" customHeight="1" x14ac:dyDescent="0.3">
      <c r="A161" s="6" t="s">
        <v>134</v>
      </c>
      <c r="B161" s="55">
        <v>150</v>
      </c>
      <c r="C161" s="60">
        <v>14.18</v>
      </c>
      <c r="D161" s="59">
        <v>50</v>
      </c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ht="15.75" customHeight="1" x14ac:dyDescent="0.3">
      <c r="A162" s="6" t="s">
        <v>135</v>
      </c>
      <c r="B162" s="55"/>
      <c r="C162" s="60">
        <v>0</v>
      </c>
      <c r="D162" s="59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ht="15.75" customHeight="1" x14ac:dyDescent="0.3">
      <c r="A163" s="38"/>
      <c r="B163" s="38"/>
      <c r="C163" s="51"/>
      <c r="D163" s="38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ht="15.75" customHeight="1" x14ac:dyDescent="0.3">
      <c r="A164" s="31" t="s">
        <v>136</v>
      </c>
      <c r="B164" s="52">
        <f>B165+B183</f>
        <v>30000</v>
      </c>
      <c r="C164" s="68">
        <v>53819.54</v>
      </c>
      <c r="D164" s="56">
        <f>D165+D183</f>
        <v>58690</v>
      </c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ht="15.75" customHeight="1" x14ac:dyDescent="0.3">
      <c r="A165" s="23" t="s">
        <v>42</v>
      </c>
      <c r="B165" s="53">
        <v>29500</v>
      </c>
      <c r="C165" s="73">
        <v>50869.450000000004</v>
      </c>
      <c r="D165" s="57">
        <v>58690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ht="15.75" customHeight="1" x14ac:dyDescent="0.3">
      <c r="A166" s="23" t="s">
        <v>137</v>
      </c>
      <c r="B166" s="53"/>
      <c r="C166" s="73">
        <v>41978.62</v>
      </c>
      <c r="D166" s="5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ht="15.75" customHeight="1" x14ac:dyDescent="0.3">
      <c r="A167" s="6" t="s">
        <v>44</v>
      </c>
      <c r="B167" s="55"/>
      <c r="C167" s="61">
        <v>19046.190000000002</v>
      </c>
      <c r="D167" s="59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ht="15.75" customHeight="1" x14ac:dyDescent="0.3">
      <c r="A168" s="6" t="s">
        <v>45</v>
      </c>
      <c r="B168" s="55"/>
      <c r="C168" s="61">
        <v>2255.0100000000002</v>
      </c>
      <c r="D168" s="59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ht="15.75" customHeight="1" x14ac:dyDescent="0.3">
      <c r="A169" s="6" t="s">
        <v>46</v>
      </c>
      <c r="B169" s="55"/>
      <c r="C169" s="61">
        <v>1773.5600000000002</v>
      </c>
      <c r="D169" s="59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ht="15.75" customHeight="1" x14ac:dyDescent="0.3">
      <c r="A170" s="6" t="s">
        <v>47</v>
      </c>
      <c r="B170" s="55"/>
      <c r="C170" s="61">
        <v>6024.21</v>
      </c>
      <c r="D170" s="59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ht="15.75" customHeight="1" x14ac:dyDescent="0.3">
      <c r="A171" s="6" t="s">
        <v>48</v>
      </c>
      <c r="B171" s="55"/>
      <c r="C171" s="61">
        <v>1699.2900000000002</v>
      </c>
      <c r="D171" s="59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ht="15.75" customHeight="1" x14ac:dyDescent="0.3">
      <c r="A172" s="6" t="s">
        <v>49</v>
      </c>
      <c r="B172" s="55"/>
      <c r="C172" s="61">
        <v>668.25</v>
      </c>
      <c r="D172" s="59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ht="15.75" customHeight="1" x14ac:dyDescent="0.3">
      <c r="A173" s="6" t="s">
        <v>50</v>
      </c>
      <c r="B173" s="55"/>
      <c r="C173" s="61">
        <v>3614.59</v>
      </c>
      <c r="D173" s="59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ht="15.75" customHeight="1" x14ac:dyDescent="0.3">
      <c r="A174" s="6" t="s">
        <v>51</v>
      </c>
      <c r="B174" s="55"/>
      <c r="C174" s="61">
        <v>6897.5199999999995</v>
      </c>
      <c r="D174" s="59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ht="15.75" customHeight="1" x14ac:dyDescent="0.3">
      <c r="A175" s="23" t="s">
        <v>52</v>
      </c>
      <c r="B175" s="53"/>
      <c r="C175" s="71">
        <v>4381.68</v>
      </c>
      <c r="D175" s="5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ht="15.75" customHeight="1" x14ac:dyDescent="0.3">
      <c r="A176" s="23" t="s">
        <v>138</v>
      </c>
      <c r="B176" s="53"/>
      <c r="C176" s="71">
        <v>1130</v>
      </c>
      <c r="D176" s="5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ht="15.75" customHeight="1" x14ac:dyDescent="0.3">
      <c r="A177" s="23" t="s">
        <v>56</v>
      </c>
      <c r="B177" s="53"/>
      <c r="C177" s="71">
        <v>505.4</v>
      </c>
      <c r="D177" s="5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ht="15.75" customHeight="1" x14ac:dyDescent="0.3">
      <c r="A178" s="23" t="s">
        <v>57</v>
      </c>
      <c r="B178" s="53"/>
      <c r="C178" s="72">
        <v>1192.8699999999999</v>
      </c>
      <c r="D178" s="5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ht="15.75" customHeight="1" x14ac:dyDescent="0.3">
      <c r="A179" s="23" t="s">
        <v>139</v>
      </c>
      <c r="B179" s="53"/>
      <c r="C179" s="71">
        <v>569.02</v>
      </c>
      <c r="D179" s="5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ht="15.75" customHeight="1" x14ac:dyDescent="0.3">
      <c r="A180" s="23" t="s">
        <v>59</v>
      </c>
      <c r="B180" s="53"/>
      <c r="C180" s="73">
        <v>699.86</v>
      </c>
      <c r="D180" s="5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ht="15.75" customHeight="1" x14ac:dyDescent="0.3">
      <c r="A181" s="23" t="s">
        <v>60</v>
      </c>
      <c r="B181" s="53"/>
      <c r="C181" s="71">
        <v>412</v>
      </c>
      <c r="D181" s="5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ht="15.75" customHeight="1" x14ac:dyDescent="0.3">
      <c r="A182" s="23" t="s">
        <v>140</v>
      </c>
      <c r="B182" s="53"/>
      <c r="C182" s="71">
        <v>0</v>
      </c>
      <c r="D182" s="5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ht="15.75" customHeight="1" x14ac:dyDescent="0.3">
      <c r="A183" s="23" t="s">
        <v>141</v>
      </c>
      <c r="B183" s="53">
        <v>500</v>
      </c>
      <c r="C183" s="71">
        <v>408.23999999999995</v>
      </c>
      <c r="D183" s="57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5.75" customHeight="1" x14ac:dyDescent="0.3">
      <c r="A184" s="23" t="s">
        <v>142</v>
      </c>
      <c r="B184" s="53"/>
      <c r="C184" s="71">
        <v>2541.85</v>
      </c>
      <c r="D184" s="57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5.75" customHeight="1" x14ac:dyDescent="0.3">
      <c r="A185" s="38"/>
      <c r="B185" s="38"/>
      <c r="C185" s="51"/>
      <c r="D185" s="38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5.75" customHeight="1" x14ac:dyDescent="0.3">
      <c r="A186" s="41" t="s">
        <v>143</v>
      </c>
      <c r="B186" s="52">
        <f t="shared" ref="B186" si="29">SUM(B188,B187)</f>
        <v>2000</v>
      </c>
      <c r="C186" s="66">
        <v>1775.8</v>
      </c>
      <c r="D186" s="56">
        <f t="shared" ref="D186" si="30">SUM(D188,D187)</f>
        <v>1800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5.75" customHeight="1" x14ac:dyDescent="0.3">
      <c r="A187" s="23" t="s">
        <v>144</v>
      </c>
      <c r="B187" s="53">
        <v>0</v>
      </c>
      <c r="C187" s="71">
        <v>604.79999999999995</v>
      </c>
      <c r="D187" s="57">
        <v>800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5.75" customHeight="1" x14ac:dyDescent="0.3">
      <c r="A188" s="23" t="s">
        <v>145</v>
      </c>
      <c r="B188" s="53">
        <v>2000</v>
      </c>
      <c r="C188" s="71">
        <v>1171</v>
      </c>
      <c r="D188" s="57">
        <v>1000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5.75" customHeight="1" x14ac:dyDescent="0.3">
      <c r="A189" s="38"/>
      <c r="B189" s="38"/>
      <c r="C189" s="51"/>
      <c r="D189" s="38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5.75" customHeight="1" x14ac:dyDescent="0.3">
      <c r="A190" s="41" t="s">
        <v>146</v>
      </c>
      <c r="B190" s="52">
        <f t="shared" ref="B190" si="31">SUM(B191:B195)</f>
        <v>19100</v>
      </c>
      <c r="C190" s="66">
        <v>34621.64</v>
      </c>
      <c r="D190" s="56">
        <f t="shared" ref="D190" si="32">SUM(D191:D195)</f>
        <v>24600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5.75" customHeight="1" x14ac:dyDescent="0.3">
      <c r="A191" s="32" t="s">
        <v>147</v>
      </c>
      <c r="B191" s="62">
        <v>13000</v>
      </c>
      <c r="C191" s="60">
        <v>17100</v>
      </c>
      <c r="D191" s="63">
        <v>16200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5.75" customHeight="1" x14ac:dyDescent="0.3">
      <c r="A192" s="32" t="s">
        <v>148</v>
      </c>
      <c r="B192" s="62">
        <v>1400</v>
      </c>
      <c r="C192" s="60">
        <v>1900</v>
      </c>
      <c r="D192" s="63">
        <v>1800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5.75" customHeight="1" x14ac:dyDescent="0.3">
      <c r="A193" s="42" t="s">
        <v>149</v>
      </c>
      <c r="B193" s="62">
        <v>3700</v>
      </c>
      <c r="C193" s="60">
        <v>9371.64</v>
      </c>
      <c r="D193" s="63">
        <v>5600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5.75" customHeight="1" x14ac:dyDescent="0.3">
      <c r="A194" s="42" t="s">
        <v>150</v>
      </c>
      <c r="B194" s="62"/>
      <c r="C194" s="60">
        <v>5000</v>
      </c>
      <c r="D194" s="63">
        <v>0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5.75" customHeight="1" x14ac:dyDescent="0.3">
      <c r="A195" s="32" t="s">
        <v>151</v>
      </c>
      <c r="B195" s="62">
        <v>1000</v>
      </c>
      <c r="C195" s="60">
        <v>1250</v>
      </c>
      <c r="D195" s="63">
        <v>1000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5.75" customHeight="1" x14ac:dyDescent="0.3">
      <c r="A196" s="43"/>
      <c r="B196" s="40"/>
      <c r="C196" s="51">
        <v>0</v>
      </c>
      <c r="D196" s="40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5.75" customHeight="1" x14ac:dyDescent="0.3">
      <c r="A197" s="41" t="s">
        <v>152</v>
      </c>
      <c r="B197" s="44">
        <f t="shared" ref="B197" si="33">SUM(B198:B201)</f>
        <v>7500</v>
      </c>
      <c r="C197" s="66">
        <v>1055.28</v>
      </c>
      <c r="D197" s="44">
        <f t="shared" ref="D197" si="34">SUM(D198:D201)</f>
        <v>11640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5.75" customHeight="1" x14ac:dyDescent="0.3">
      <c r="A198" s="6" t="s">
        <v>153</v>
      </c>
      <c r="B198" s="55">
        <v>2000</v>
      </c>
      <c r="C198" s="60">
        <v>1036.77</v>
      </c>
      <c r="D198" s="59">
        <v>1600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5.75" customHeight="1" x14ac:dyDescent="0.3">
      <c r="A199" s="6" t="s">
        <v>154</v>
      </c>
      <c r="B199" s="55"/>
      <c r="C199" s="60">
        <v>18.509999999999998</v>
      </c>
      <c r="D199" s="59">
        <v>0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5.75" customHeight="1" x14ac:dyDescent="0.3">
      <c r="A200" s="6" t="s">
        <v>155</v>
      </c>
      <c r="B200" s="55">
        <v>2500</v>
      </c>
      <c r="C200" s="60">
        <v>0</v>
      </c>
      <c r="D200" s="59">
        <v>10040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5.75" customHeight="1" x14ac:dyDescent="0.3">
      <c r="A201" s="6" t="s">
        <v>156</v>
      </c>
      <c r="B201" s="55">
        <v>3000</v>
      </c>
      <c r="C201" s="60">
        <v>0</v>
      </c>
      <c r="D201" s="59">
        <v>0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5.75" customHeight="1" x14ac:dyDescent="0.3">
      <c r="A202" s="39"/>
      <c r="B202" s="40"/>
      <c r="C202" s="51"/>
      <c r="D202" s="40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5.75" customHeight="1" x14ac:dyDescent="0.3">
      <c r="A203" s="45" t="s">
        <v>157</v>
      </c>
      <c r="B203" s="64">
        <f t="shared" ref="B203" si="35">SUM(B197,B190,B186,B164,B155,B152,B140,B128,B116,B104,B92,B80,B67,B55,B46,B36,B26,B4)</f>
        <v>197500</v>
      </c>
      <c r="C203" s="70">
        <v>206486.69999999998</v>
      </c>
      <c r="D203" s="65">
        <f t="shared" ref="D203" si="36">SUM(D197,D190,D186,D164,D155,D152,D140,D128,D116,D104,D92,D80,D67,D55,D46,D36,D26,D4)</f>
        <v>346699.62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5.75" customHeight="1" x14ac:dyDescent="0.3">
      <c r="A204" s="43"/>
      <c r="B204" s="34"/>
      <c r="C204" s="51"/>
      <c r="D204" s="34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5.75" customHeight="1" x14ac:dyDescent="0.3">
      <c r="A205" s="45" t="s">
        <v>158</v>
      </c>
      <c r="B205" s="64"/>
      <c r="C205" s="69">
        <v>40719.630000000034</v>
      </c>
      <c r="D205" s="6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5.75" customHeight="1" x14ac:dyDescent="0.3">
      <c r="A206" s="43"/>
      <c r="B206" s="34"/>
      <c r="C206" s="51"/>
      <c r="D206" s="3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5.75" customHeight="1" x14ac:dyDescent="0.3">
      <c r="A207" s="43"/>
      <c r="B207" s="34"/>
      <c r="C207" s="51"/>
      <c r="D207" s="3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5.75" customHeight="1" x14ac:dyDescent="0.3">
      <c r="A208" s="43"/>
      <c r="B208" s="34"/>
      <c r="C208" s="51"/>
      <c r="D208" s="3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5.75" customHeight="1" x14ac:dyDescent="0.3">
      <c r="A209" s="43"/>
      <c r="B209" s="34"/>
      <c r="C209" s="51"/>
      <c r="D209" s="3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5.75" customHeight="1" x14ac:dyDescent="0.3">
      <c r="A210" s="43"/>
      <c r="B210" s="34"/>
      <c r="C210" s="51"/>
      <c r="D210" s="3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5.75" customHeight="1" x14ac:dyDescent="0.3">
      <c r="A211" s="43"/>
      <c r="B211" s="34"/>
      <c r="C211" s="51"/>
      <c r="D211" s="34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5.75" customHeight="1" x14ac:dyDescent="0.3">
      <c r="A212" s="43"/>
      <c r="B212" s="34"/>
      <c r="C212" s="51"/>
      <c r="D212" s="34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5.75" customHeight="1" x14ac:dyDescent="0.3">
      <c r="A213" s="43"/>
      <c r="B213" s="34"/>
      <c r="C213" s="51"/>
      <c r="D213" s="3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5.75" customHeight="1" x14ac:dyDescent="0.3">
      <c r="A214" s="43"/>
      <c r="B214" s="34"/>
      <c r="C214" s="51"/>
      <c r="D214" s="3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5.75" customHeight="1" x14ac:dyDescent="0.3">
      <c r="A215" s="43"/>
      <c r="B215" s="34"/>
      <c r="C215" s="51"/>
      <c r="D215" s="3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5.75" customHeight="1" x14ac:dyDescent="0.3">
      <c r="A216" s="43"/>
      <c r="B216" s="34"/>
      <c r="C216" s="51"/>
      <c r="D216" s="3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5.75" customHeight="1" x14ac:dyDescent="0.3">
      <c r="A217" s="43"/>
      <c r="B217" s="34"/>
      <c r="C217" s="51"/>
      <c r="D217" s="3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5.75" customHeight="1" x14ac:dyDescent="0.3">
      <c r="A218" s="43"/>
      <c r="B218" s="34"/>
      <c r="C218" s="51"/>
      <c r="D218" s="3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5.75" customHeight="1" x14ac:dyDescent="0.3">
      <c r="A219" s="43"/>
      <c r="B219" s="34"/>
      <c r="C219" s="51"/>
      <c r="D219" s="3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5.75" customHeight="1" x14ac:dyDescent="0.3">
      <c r="A220" s="43"/>
      <c r="B220" s="34"/>
      <c r="C220" s="51"/>
      <c r="D220" s="3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5.75" customHeight="1" x14ac:dyDescent="0.3">
      <c r="A221" s="43"/>
      <c r="B221" s="34"/>
      <c r="C221" s="51"/>
      <c r="D221" s="3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5.75" customHeight="1" x14ac:dyDescent="0.3">
      <c r="A222" s="43"/>
      <c r="B222" s="34"/>
      <c r="C222" s="51"/>
      <c r="D222" s="3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5.75" customHeight="1" x14ac:dyDescent="0.3">
      <c r="A223" s="43"/>
      <c r="B223" s="34"/>
      <c r="C223" s="51"/>
      <c r="D223" s="3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5.75" customHeight="1" x14ac:dyDescent="0.3">
      <c r="A224" s="43"/>
      <c r="B224" s="34"/>
      <c r="C224" s="51"/>
      <c r="D224" s="3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5.75" customHeight="1" x14ac:dyDescent="0.3">
      <c r="A225" s="43"/>
      <c r="B225" s="34"/>
      <c r="C225" s="51"/>
      <c r="D225" s="3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5.75" customHeight="1" x14ac:dyDescent="0.3">
      <c r="A226" s="43"/>
      <c r="B226" s="34"/>
      <c r="C226" s="51"/>
      <c r="D226" s="3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5.75" customHeight="1" x14ac:dyDescent="0.3">
      <c r="A227" s="43"/>
      <c r="B227" s="34"/>
      <c r="C227" s="51"/>
      <c r="D227" s="3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5.75" customHeight="1" x14ac:dyDescent="0.3">
      <c r="A228" s="43"/>
      <c r="B228" s="34"/>
      <c r="C228" s="51"/>
      <c r="D228" s="3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5.75" customHeight="1" x14ac:dyDescent="0.3">
      <c r="A229" s="43"/>
      <c r="B229" s="34"/>
      <c r="C229" s="51"/>
      <c r="D229" s="3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5.75" customHeight="1" x14ac:dyDescent="0.3">
      <c r="A230" s="43"/>
      <c r="B230" s="34"/>
      <c r="C230" s="51"/>
      <c r="D230" s="3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5.75" customHeight="1" x14ac:dyDescent="0.3">
      <c r="A231" s="43"/>
      <c r="B231" s="34"/>
      <c r="C231" s="51"/>
      <c r="D231" s="3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5.75" customHeight="1" x14ac:dyDescent="0.3">
      <c r="A232" s="43"/>
      <c r="B232" s="34"/>
      <c r="C232" s="51"/>
      <c r="D232" s="3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5.75" customHeight="1" x14ac:dyDescent="0.3">
      <c r="A233" s="43"/>
      <c r="B233" s="34"/>
      <c r="C233" s="51"/>
      <c r="D233" s="3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5.75" customHeight="1" x14ac:dyDescent="0.3">
      <c r="A234" s="43"/>
      <c r="B234" s="34"/>
      <c r="C234" s="51"/>
      <c r="D234" s="3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5.75" customHeight="1" x14ac:dyDescent="0.3">
      <c r="A235" s="43"/>
      <c r="B235" s="34"/>
      <c r="C235" s="51"/>
      <c r="D235" s="3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5.75" customHeight="1" x14ac:dyDescent="0.3">
      <c r="A236" s="43"/>
      <c r="B236" s="34"/>
      <c r="C236" s="51"/>
      <c r="D236" s="3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5.75" customHeight="1" x14ac:dyDescent="0.3">
      <c r="A237" s="43"/>
      <c r="B237" s="34"/>
      <c r="C237" s="51"/>
      <c r="D237" s="3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5.75" customHeight="1" x14ac:dyDescent="0.3">
      <c r="A238" s="43"/>
      <c r="B238" s="34"/>
      <c r="C238" s="51"/>
      <c r="D238" s="3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5.75" customHeight="1" x14ac:dyDescent="0.3">
      <c r="A239" s="43"/>
      <c r="B239" s="34"/>
      <c r="C239" s="51"/>
      <c r="D239" s="3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5.75" customHeight="1" x14ac:dyDescent="0.3">
      <c r="A240" s="43"/>
      <c r="B240" s="34"/>
      <c r="C240" s="51"/>
      <c r="D240" s="3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5.75" customHeight="1" x14ac:dyDescent="0.3">
      <c r="A241" s="43"/>
      <c r="B241" s="34"/>
      <c r="C241" s="51"/>
      <c r="D241" s="3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5.75" customHeight="1" x14ac:dyDescent="0.3">
      <c r="A242" s="43"/>
      <c r="B242" s="34"/>
      <c r="C242" s="51"/>
      <c r="D242" s="3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5.75" customHeight="1" x14ac:dyDescent="0.3">
      <c r="A243" s="43"/>
      <c r="B243" s="34"/>
      <c r="C243" s="51"/>
      <c r="D243" s="3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5.75" customHeight="1" x14ac:dyDescent="0.3">
      <c r="A244" s="43"/>
      <c r="B244" s="34"/>
      <c r="C244" s="51"/>
      <c r="D244" s="3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5.75" customHeight="1" x14ac:dyDescent="0.3">
      <c r="A245" s="43"/>
      <c r="B245" s="34"/>
      <c r="C245" s="51"/>
      <c r="D245" s="34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5.75" customHeight="1" x14ac:dyDescent="0.3">
      <c r="A246" s="43"/>
      <c r="B246" s="34"/>
      <c r="C246" s="51"/>
      <c r="D246" s="34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5.75" customHeight="1" x14ac:dyDescent="0.3">
      <c r="A247" s="43"/>
      <c r="B247" s="34"/>
      <c r="C247" s="51"/>
      <c r="D247" s="34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5.75" customHeight="1" x14ac:dyDescent="0.3">
      <c r="A248" s="43"/>
      <c r="B248" s="34"/>
      <c r="C248" s="51"/>
      <c r="D248" s="3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5.75" customHeight="1" x14ac:dyDescent="0.3">
      <c r="A249" s="43"/>
      <c r="B249" s="34"/>
      <c r="C249" s="51"/>
      <c r="D249" s="3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5.75" customHeight="1" x14ac:dyDescent="0.3">
      <c r="A250" s="43"/>
      <c r="B250" s="34"/>
      <c r="C250" s="51"/>
      <c r="D250" s="3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5.75" customHeight="1" x14ac:dyDescent="0.3">
      <c r="A251" s="43"/>
      <c r="B251" s="34"/>
      <c r="C251" s="51"/>
      <c r="D251" s="3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5.75" customHeight="1" x14ac:dyDescent="0.3">
      <c r="A252" s="43"/>
      <c r="B252" s="34"/>
      <c r="C252" s="51"/>
      <c r="D252" s="3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5.75" customHeight="1" x14ac:dyDescent="0.3">
      <c r="A253" s="43"/>
      <c r="B253" s="34"/>
      <c r="C253" s="51"/>
      <c r="D253" s="3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5.75" customHeight="1" x14ac:dyDescent="0.3">
      <c r="A254" s="43"/>
      <c r="B254" s="34"/>
      <c r="C254" s="51"/>
      <c r="D254" s="3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5.75" customHeight="1" x14ac:dyDescent="0.3">
      <c r="A255" s="43"/>
      <c r="B255" s="34"/>
      <c r="C255" s="51"/>
      <c r="D255" s="3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5.75" customHeight="1" x14ac:dyDescent="0.3">
      <c r="A256" s="43"/>
      <c r="B256" s="34"/>
      <c r="C256" s="51"/>
      <c r="D256" s="3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5.75" customHeight="1" x14ac:dyDescent="0.3">
      <c r="A257" s="43"/>
      <c r="B257" s="34"/>
      <c r="C257" s="51"/>
      <c r="D257" s="3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5.75" customHeight="1" x14ac:dyDescent="0.3">
      <c r="A258" s="43"/>
      <c r="B258" s="34"/>
      <c r="C258" s="51"/>
      <c r="D258" s="3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5.75" customHeight="1" x14ac:dyDescent="0.3">
      <c r="A259" s="43"/>
      <c r="B259" s="34"/>
      <c r="C259" s="51"/>
      <c r="D259" s="3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5.75" customHeight="1" x14ac:dyDescent="0.3">
      <c r="A260" s="43"/>
      <c r="B260" s="34"/>
      <c r="C260" s="51"/>
      <c r="D260" s="3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5.75" customHeight="1" x14ac:dyDescent="0.3">
      <c r="A261" s="43"/>
      <c r="B261" s="34"/>
      <c r="C261" s="51"/>
      <c r="D261" s="3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5.75" customHeight="1" x14ac:dyDescent="0.3">
      <c r="A262" s="43"/>
      <c r="B262" s="34"/>
      <c r="C262" s="51"/>
      <c r="D262" s="3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5.75" customHeight="1" x14ac:dyDescent="0.3">
      <c r="A263" s="43"/>
      <c r="B263" s="34"/>
      <c r="C263" s="51"/>
      <c r="D263" s="3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5.75" customHeight="1" x14ac:dyDescent="0.3">
      <c r="A264" s="43"/>
      <c r="B264" s="34"/>
      <c r="C264" s="51"/>
      <c r="D264" s="3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5.75" customHeight="1" x14ac:dyDescent="0.3">
      <c r="A265" s="43"/>
      <c r="B265" s="34"/>
      <c r="C265" s="51"/>
      <c r="D265" s="3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5.75" customHeight="1" x14ac:dyDescent="0.3">
      <c r="A266" s="43"/>
      <c r="B266" s="34"/>
      <c r="C266" s="51"/>
      <c r="D266" s="3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5.75" customHeight="1" x14ac:dyDescent="0.3">
      <c r="A267" s="43"/>
      <c r="B267" s="34"/>
      <c r="C267" s="51"/>
      <c r="D267" s="3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5.75" customHeight="1" x14ac:dyDescent="0.3">
      <c r="A268" s="43"/>
      <c r="B268" s="34"/>
      <c r="C268" s="51"/>
      <c r="D268" s="3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5.75" customHeight="1" x14ac:dyDescent="0.3">
      <c r="A269" s="43"/>
      <c r="B269" s="34"/>
      <c r="C269" s="51"/>
      <c r="D269" s="3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5.75" customHeight="1" x14ac:dyDescent="0.3">
      <c r="A270" s="43"/>
      <c r="B270" s="34"/>
      <c r="C270" s="51"/>
      <c r="D270" s="3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5.75" customHeight="1" x14ac:dyDescent="0.3">
      <c r="A271" s="43"/>
      <c r="B271" s="34"/>
      <c r="C271" s="51"/>
      <c r="D271" s="3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5.75" customHeight="1" x14ac:dyDescent="0.3">
      <c r="A272" s="43"/>
      <c r="B272" s="34"/>
      <c r="C272" s="51"/>
      <c r="D272" s="3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5.75" customHeight="1" x14ac:dyDescent="0.3">
      <c r="A273" s="43"/>
      <c r="B273" s="34"/>
      <c r="C273" s="51"/>
      <c r="D273" s="3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5.75" customHeight="1" x14ac:dyDescent="0.3">
      <c r="A274" s="43"/>
      <c r="B274" s="34"/>
      <c r="C274" s="51"/>
      <c r="D274" s="3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5.75" customHeight="1" x14ac:dyDescent="0.3">
      <c r="A275" s="43"/>
      <c r="B275" s="34"/>
      <c r="C275" s="51"/>
      <c r="D275" s="3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5.75" customHeight="1" x14ac:dyDescent="0.3">
      <c r="A276" s="43"/>
      <c r="B276" s="34"/>
      <c r="C276" s="51"/>
      <c r="D276" s="3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5.75" customHeight="1" x14ac:dyDescent="0.3">
      <c r="A277" s="43"/>
      <c r="B277" s="34"/>
      <c r="C277" s="51"/>
      <c r="D277" s="3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5.75" customHeight="1" x14ac:dyDescent="0.3">
      <c r="A278" s="43"/>
      <c r="B278" s="34"/>
      <c r="C278" s="51"/>
      <c r="D278" s="3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5.75" customHeight="1" x14ac:dyDescent="0.3">
      <c r="A279" s="43"/>
      <c r="B279" s="34"/>
      <c r="C279" s="51"/>
      <c r="D279" s="3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5.75" customHeight="1" x14ac:dyDescent="0.3">
      <c r="A280" s="43"/>
      <c r="B280" s="34"/>
      <c r="C280" s="51"/>
      <c r="D280" s="3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5.75" customHeight="1" x14ac:dyDescent="0.3">
      <c r="A281" s="43"/>
      <c r="B281" s="34"/>
      <c r="C281" s="51"/>
      <c r="D281" s="3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5.75" customHeight="1" x14ac:dyDescent="0.3">
      <c r="A282" s="43"/>
      <c r="B282" s="34"/>
      <c r="C282" s="51"/>
      <c r="D282" s="3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5.75" customHeight="1" x14ac:dyDescent="0.3">
      <c r="A283" s="43"/>
      <c r="B283" s="34"/>
      <c r="C283" s="51"/>
      <c r="D283" s="3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5.75" customHeight="1" x14ac:dyDescent="0.3">
      <c r="A284" s="43"/>
      <c r="B284" s="34"/>
      <c r="C284" s="51"/>
      <c r="D284" s="3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5.75" customHeight="1" x14ac:dyDescent="0.3">
      <c r="A285" s="43"/>
      <c r="B285" s="34"/>
      <c r="C285" s="51"/>
      <c r="D285" s="3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5.75" customHeight="1" x14ac:dyDescent="0.3">
      <c r="A286" s="43"/>
      <c r="B286" s="34"/>
      <c r="C286" s="51"/>
      <c r="D286" s="3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5.75" customHeight="1" x14ac:dyDescent="0.3">
      <c r="A287" s="43"/>
      <c r="B287" s="34"/>
      <c r="C287" s="51"/>
      <c r="D287" s="3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5.75" customHeight="1" x14ac:dyDescent="0.3">
      <c r="A288" s="43"/>
      <c r="B288" s="34"/>
      <c r="C288" s="51"/>
      <c r="D288" s="3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5.75" customHeight="1" x14ac:dyDescent="0.3">
      <c r="A289" s="43"/>
      <c r="B289" s="34"/>
      <c r="C289" s="51"/>
      <c r="D289" s="3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5.75" customHeight="1" x14ac:dyDescent="0.3">
      <c r="A290" s="43"/>
      <c r="B290" s="34"/>
      <c r="C290" s="51"/>
      <c r="D290" s="3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5.75" customHeight="1" x14ac:dyDescent="0.3">
      <c r="A291" s="43"/>
      <c r="B291" s="34"/>
      <c r="C291" s="51"/>
      <c r="D291" s="3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5.75" customHeight="1" x14ac:dyDescent="0.3">
      <c r="A292" s="43"/>
      <c r="B292" s="34"/>
      <c r="C292" s="51"/>
      <c r="D292" s="3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5.75" customHeight="1" x14ac:dyDescent="0.3">
      <c r="A293" s="43"/>
      <c r="B293" s="34"/>
      <c r="C293" s="51"/>
      <c r="D293" s="3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5.75" customHeight="1" x14ac:dyDescent="0.3">
      <c r="A294" s="43"/>
      <c r="B294" s="34"/>
      <c r="C294" s="51"/>
      <c r="D294" s="3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5.75" customHeight="1" x14ac:dyDescent="0.3">
      <c r="A295" s="43"/>
      <c r="B295" s="34"/>
      <c r="C295" s="51"/>
      <c r="D295" s="3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5.75" customHeight="1" x14ac:dyDescent="0.3">
      <c r="A296" s="43"/>
      <c r="B296" s="34"/>
      <c r="C296" s="51"/>
      <c r="D296" s="3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5.75" customHeight="1" x14ac:dyDescent="0.3">
      <c r="A297" s="43"/>
      <c r="B297" s="34"/>
      <c r="C297" s="51"/>
      <c r="D297" s="3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5.75" customHeight="1" x14ac:dyDescent="0.3">
      <c r="A298" s="43"/>
      <c r="B298" s="34"/>
      <c r="C298" s="51"/>
      <c r="D298" s="3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5.75" customHeight="1" x14ac:dyDescent="0.3">
      <c r="A299" s="43"/>
      <c r="B299" s="34"/>
      <c r="C299" s="51"/>
      <c r="D299" s="3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5.75" customHeight="1" x14ac:dyDescent="0.3">
      <c r="A300" s="43"/>
      <c r="B300" s="34"/>
      <c r="C300" s="51"/>
      <c r="D300" s="3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5.75" customHeight="1" x14ac:dyDescent="0.3">
      <c r="A301" s="43"/>
      <c r="B301" s="34"/>
      <c r="C301" s="51"/>
      <c r="D301" s="3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5.75" customHeight="1" x14ac:dyDescent="0.3">
      <c r="A302" s="43"/>
      <c r="B302" s="34"/>
      <c r="C302" s="51"/>
      <c r="D302" s="3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5.75" customHeight="1" x14ac:dyDescent="0.3">
      <c r="A303" s="43"/>
      <c r="B303" s="34"/>
      <c r="C303" s="51"/>
      <c r="D303" s="3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5.75" customHeight="1" x14ac:dyDescent="0.3">
      <c r="A304" s="43"/>
      <c r="B304" s="34"/>
      <c r="C304" s="51"/>
      <c r="D304" s="3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5.75" customHeight="1" x14ac:dyDescent="0.3">
      <c r="A305" s="43"/>
      <c r="B305" s="34"/>
      <c r="C305" s="51"/>
      <c r="D305" s="3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5.75" customHeight="1" x14ac:dyDescent="0.3">
      <c r="A306" s="43"/>
      <c r="B306" s="34"/>
      <c r="C306" s="51"/>
      <c r="D306" s="3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5.75" customHeight="1" x14ac:dyDescent="0.3">
      <c r="A307" s="43"/>
      <c r="B307" s="34"/>
      <c r="C307" s="51"/>
      <c r="D307" s="3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5.75" customHeight="1" x14ac:dyDescent="0.3">
      <c r="A308" s="43"/>
      <c r="B308" s="34"/>
      <c r="C308" s="51"/>
      <c r="D308" s="3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5.75" customHeight="1" x14ac:dyDescent="0.3">
      <c r="A309" s="43"/>
      <c r="B309" s="34"/>
      <c r="C309" s="51"/>
      <c r="D309" s="3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5.75" customHeight="1" x14ac:dyDescent="0.3">
      <c r="A310" s="43"/>
      <c r="B310" s="34"/>
      <c r="C310" s="51"/>
      <c r="D310" s="3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5.75" customHeight="1" x14ac:dyDescent="0.3">
      <c r="A311" s="43"/>
      <c r="B311" s="34"/>
      <c r="C311" s="51"/>
      <c r="D311" s="3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5.75" customHeight="1" x14ac:dyDescent="0.3">
      <c r="A312" s="43"/>
      <c r="B312" s="34"/>
      <c r="C312" s="51"/>
      <c r="D312" s="3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5.75" customHeight="1" x14ac:dyDescent="0.3">
      <c r="A313" s="43"/>
      <c r="B313" s="34"/>
      <c r="C313" s="51"/>
      <c r="D313" s="3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5.75" customHeight="1" x14ac:dyDescent="0.3">
      <c r="A314" s="43"/>
      <c r="B314" s="34"/>
      <c r="C314" s="51"/>
      <c r="D314" s="3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5.75" customHeight="1" x14ac:dyDescent="0.3">
      <c r="A315" s="43"/>
      <c r="B315" s="34"/>
      <c r="C315" s="51"/>
      <c r="D315" s="3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5.75" customHeight="1" x14ac:dyDescent="0.3">
      <c r="A316" s="43"/>
      <c r="B316" s="34"/>
      <c r="C316" s="51"/>
      <c r="D316" s="3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5.75" customHeight="1" x14ac:dyDescent="0.3">
      <c r="A317" s="43"/>
      <c r="B317" s="34"/>
      <c r="C317" s="51"/>
      <c r="D317" s="3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5.75" customHeight="1" x14ac:dyDescent="0.3">
      <c r="A318" s="43"/>
      <c r="B318" s="34"/>
      <c r="C318" s="51"/>
      <c r="D318" s="3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5.75" customHeight="1" x14ac:dyDescent="0.3">
      <c r="A319" s="43"/>
      <c r="B319" s="34"/>
      <c r="C319" s="51"/>
      <c r="D319" s="3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5.75" customHeight="1" x14ac:dyDescent="0.3">
      <c r="A320" s="43"/>
      <c r="B320" s="34"/>
      <c r="C320" s="51"/>
      <c r="D320" s="3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5.75" customHeight="1" x14ac:dyDescent="0.3">
      <c r="A321" s="43"/>
      <c r="B321" s="34"/>
      <c r="C321" s="51"/>
      <c r="D321" s="3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5.75" customHeight="1" x14ac:dyDescent="0.3">
      <c r="A322" s="43"/>
      <c r="B322" s="34"/>
      <c r="C322" s="51"/>
      <c r="D322" s="34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5.75" customHeight="1" x14ac:dyDescent="0.3">
      <c r="A323" s="43"/>
      <c r="B323" s="34"/>
      <c r="C323" s="51"/>
      <c r="D323" s="34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5.75" customHeight="1" x14ac:dyDescent="0.3">
      <c r="A324" s="43"/>
      <c r="B324" s="34"/>
      <c r="C324" s="51"/>
      <c r="D324" s="34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5.75" customHeight="1" x14ac:dyDescent="0.3">
      <c r="A325" s="43"/>
      <c r="B325" s="34"/>
      <c r="C325" s="51"/>
      <c r="D325" s="34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5.75" customHeight="1" x14ac:dyDescent="0.3">
      <c r="A326" s="43"/>
      <c r="B326" s="34"/>
      <c r="C326" s="51"/>
      <c r="D326" s="34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5.75" customHeight="1" x14ac:dyDescent="0.3">
      <c r="A327" s="43"/>
      <c r="B327" s="34"/>
      <c r="C327" s="51"/>
      <c r="D327" s="34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5.75" customHeight="1" x14ac:dyDescent="0.3">
      <c r="A328" s="43"/>
      <c r="B328" s="34"/>
      <c r="C328" s="51"/>
      <c r="D328" s="34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5.75" customHeight="1" x14ac:dyDescent="0.3">
      <c r="A329" s="43"/>
      <c r="B329" s="34"/>
      <c r="C329" s="51"/>
      <c r="D329" s="34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5.75" customHeight="1" x14ac:dyDescent="0.3">
      <c r="A330" s="43"/>
      <c r="B330" s="34"/>
      <c r="C330" s="51"/>
      <c r="D330" s="34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5.75" customHeight="1" x14ac:dyDescent="0.3">
      <c r="A331" s="43"/>
      <c r="B331" s="34"/>
      <c r="C331" s="51"/>
      <c r="D331" s="34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5.75" customHeight="1" x14ac:dyDescent="0.3">
      <c r="A332" s="43"/>
      <c r="B332" s="34"/>
      <c r="C332" s="51"/>
      <c r="D332" s="34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5.75" customHeight="1" x14ac:dyDescent="0.3">
      <c r="A333" s="43"/>
      <c r="B333" s="34"/>
      <c r="C333" s="51"/>
      <c r="D333" s="34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5.75" customHeight="1" x14ac:dyDescent="0.3">
      <c r="A334" s="43"/>
      <c r="B334" s="34"/>
      <c r="C334" s="51"/>
      <c r="D334" s="34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5.75" customHeight="1" x14ac:dyDescent="0.3">
      <c r="A335" s="43"/>
      <c r="B335" s="34"/>
      <c r="C335" s="51"/>
      <c r="D335" s="34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5.75" customHeight="1" x14ac:dyDescent="0.3">
      <c r="A336" s="43"/>
      <c r="B336" s="34"/>
      <c r="C336" s="51"/>
      <c r="D336" s="34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5.75" customHeight="1" x14ac:dyDescent="0.3">
      <c r="A337" s="43"/>
      <c r="B337" s="34"/>
      <c r="C337" s="51"/>
      <c r="D337" s="34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5.75" customHeight="1" x14ac:dyDescent="0.3">
      <c r="A338" s="43"/>
      <c r="B338" s="34"/>
      <c r="C338" s="51"/>
      <c r="D338" s="34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5.75" customHeight="1" x14ac:dyDescent="0.3">
      <c r="A339" s="43"/>
      <c r="B339" s="34"/>
      <c r="C339" s="51"/>
      <c r="D339" s="34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5.75" customHeight="1" x14ac:dyDescent="0.3">
      <c r="A340" s="43"/>
      <c r="B340" s="34"/>
      <c r="C340" s="51"/>
      <c r="D340" s="34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5.75" customHeight="1" x14ac:dyDescent="0.3">
      <c r="A341" s="43"/>
      <c r="B341" s="34"/>
      <c r="C341" s="51"/>
      <c r="D341" s="34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5.75" customHeight="1" x14ac:dyDescent="0.3">
      <c r="A342" s="43"/>
      <c r="B342" s="34"/>
      <c r="C342" s="51"/>
      <c r="D342" s="34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5.75" customHeight="1" x14ac:dyDescent="0.3">
      <c r="A343" s="43"/>
      <c r="B343" s="34"/>
      <c r="C343" s="51"/>
      <c r="D343" s="34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5.75" customHeight="1" x14ac:dyDescent="0.3">
      <c r="A344" s="43"/>
      <c r="B344" s="34"/>
      <c r="C344" s="51"/>
      <c r="D344" s="34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5.75" customHeight="1" x14ac:dyDescent="0.3">
      <c r="A345" s="5"/>
      <c r="B345" s="29"/>
      <c r="C345" s="51"/>
      <c r="D345" s="29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5.75" customHeight="1" x14ac:dyDescent="0.3">
      <c r="A346" s="5"/>
      <c r="B346" s="29"/>
      <c r="C346" s="51"/>
      <c r="D346" s="29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5.75" customHeight="1" x14ac:dyDescent="0.3">
      <c r="A347" s="5"/>
      <c r="B347" s="29"/>
      <c r="C347" s="51"/>
      <c r="D347" s="29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5.75" customHeight="1" x14ac:dyDescent="0.3">
      <c r="A348" s="5"/>
      <c r="B348" s="29"/>
      <c r="C348" s="51"/>
      <c r="D348" s="29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5.75" customHeight="1" x14ac:dyDescent="0.3">
      <c r="A349" s="5"/>
      <c r="B349" s="29"/>
      <c r="C349" s="51"/>
      <c r="D349" s="29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5.75" customHeight="1" x14ac:dyDescent="0.3">
      <c r="A350" s="5"/>
      <c r="B350" s="29"/>
      <c r="C350" s="51"/>
      <c r="D350" s="29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5.75" customHeight="1" x14ac:dyDescent="0.3">
      <c r="A351" s="5"/>
      <c r="B351" s="29"/>
      <c r="C351" s="51"/>
      <c r="D351" s="29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5.75" customHeight="1" x14ac:dyDescent="0.3">
      <c r="A352" s="5"/>
      <c r="B352" s="29"/>
      <c r="C352" s="51"/>
      <c r="D352" s="29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5.75" customHeight="1" x14ac:dyDescent="0.3">
      <c r="A353" s="5"/>
      <c r="B353" s="29"/>
      <c r="C353" s="51"/>
      <c r="D353" s="29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5.75" customHeight="1" x14ac:dyDescent="0.3">
      <c r="A354" s="5"/>
      <c r="B354" s="29"/>
      <c r="C354" s="51"/>
      <c r="D354" s="29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5.75" customHeight="1" x14ac:dyDescent="0.3">
      <c r="A355" s="5"/>
      <c r="B355" s="29"/>
      <c r="C355" s="51"/>
      <c r="D355" s="29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5.75" customHeight="1" x14ac:dyDescent="0.3">
      <c r="A356" s="5"/>
      <c r="B356" s="29"/>
      <c r="C356" s="51"/>
      <c r="D356" s="29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5.75" customHeight="1" x14ac:dyDescent="0.3">
      <c r="A357" s="5"/>
      <c r="B357" s="29"/>
      <c r="C357" s="51"/>
      <c r="D357" s="29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5.75" customHeight="1" x14ac:dyDescent="0.3">
      <c r="A358" s="5"/>
      <c r="B358" s="29"/>
      <c r="C358" s="51"/>
      <c r="D358" s="29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5.75" customHeight="1" x14ac:dyDescent="0.3">
      <c r="A359" s="5"/>
      <c r="B359" s="29"/>
      <c r="C359" s="51"/>
      <c r="D359" s="29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5.75" customHeight="1" x14ac:dyDescent="0.3">
      <c r="A360" s="5"/>
      <c r="B360" s="29"/>
      <c r="C360" s="51"/>
      <c r="D360" s="29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5.75" customHeight="1" x14ac:dyDescent="0.3">
      <c r="A361" s="5"/>
      <c r="B361" s="29"/>
      <c r="C361" s="51"/>
      <c r="D361" s="29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5.75" customHeight="1" x14ac:dyDescent="0.3">
      <c r="A362" s="5"/>
      <c r="B362" s="29"/>
      <c r="C362" s="51"/>
      <c r="D362" s="29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5.75" customHeight="1" x14ac:dyDescent="0.3">
      <c r="A363" s="5"/>
      <c r="B363" s="29"/>
      <c r="C363" s="51"/>
      <c r="D363" s="29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5.75" customHeight="1" x14ac:dyDescent="0.3">
      <c r="A364" s="5"/>
      <c r="B364" s="29"/>
      <c r="C364" s="51"/>
      <c r="D364" s="29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5.75" customHeight="1" x14ac:dyDescent="0.3">
      <c r="A365" s="5"/>
      <c r="B365" s="29"/>
      <c r="C365" s="51"/>
      <c r="D365" s="29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5.75" customHeight="1" x14ac:dyDescent="0.3">
      <c r="A366" s="5"/>
      <c r="B366" s="29"/>
      <c r="C366" s="51"/>
      <c r="D366" s="29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5.75" customHeight="1" x14ac:dyDescent="0.3">
      <c r="A367" s="5"/>
      <c r="B367" s="29"/>
      <c r="C367" s="51"/>
      <c r="D367" s="29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5.75" customHeight="1" x14ac:dyDescent="0.3">
      <c r="A368" s="5"/>
      <c r="B368" s="29"/>
      <c r="C368" s="51"/>
      <c r="D368" s="29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5.75" customHeight="1" x14ac:dyDescent="0.3">
      <c r="A369" s="5"/>
      <c r="B369" s="29"/>
      <c r="C369" s="51"/>
      <c r="D369" s="29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5.75" customHeight="1" x14ac:dyDescent="0.3">
      <c r="A370" s="5"/>
      <c r="B370" s="29"/>
      <c r="C370" s="51"/>
      <c r="D370" s="29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5.75" customHeight="1" x14ac:dyDescent="0.3">
      <c r="A371" s="5"/>
      <c r="B371" s="29"/>
      <c r="C371" s="51"/>
      <c r="D371" s="29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5.75" customHeight="1" x14ac:dyDescent="0.3">
      <c r="A372" s="5"/>
      <c r="B372" s="29"/>
      <c r="C372" s="51"/>
      <c r="D372" s="29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5.75" customHeight="1" x14ac:dyDescent="0.3">
      <c r="A373" s="5"/>
      <c r="B373" s="29"/>
      <c r="C373" s="51"/>
      <c r="D373" s="29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5.75" customHeight="1" x14ac:dyDescent="0.3">
      <c r="A374" s="5"/>
      <c r="B374" s="29"/>
      <c r="C374" s="51"/>
      <c r="D374" s="29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5.75" customHeight="1" x14ac:dyDescent="0.3">
      <c r="A375" s="5"/>
      <c r="B375" s="29"/>
      <c r="C375" s="51"/>
      <c r="D375" s="29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5.75" customHeight="1" x14ac:dyDescent="0.3">
      <c r="A376" s="5"/>
      <c r="B376" s="29"/>
      <c r="C376" s="51"/>
      <c r="D376" s="29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5.75" customHeight="1" x14ac:dyDescent="0.3">
      <c r="A377" s="5"/>
      <c r="B377" s="29"/>
      <c r="C377" s="51"/>
      <c r="D377" s="29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5.75" customHeight="1" x14ac:dyDescent="0.3">
      <c r="A378" s="5"/>
      <c r="B378" s="29"/>
      <c r="C378" s="51"/>
      <c r="D378" s="29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5.75" customHeight="1" x14ac:dyDescent="0.3">
      <c r="A379" s="5"/>
      <c r="B379" s="29"/>
      <c r="C379" s="51"/>
      <c r="D379" s="29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5.75" customHeight="1" x14ac:dyDescent="0.3">
      <c r="A380" s="5"/>
      <c r="B380" s="29"/>
      <c r="C380" s="51"/>
      <c r="D380" s="29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5.75" customHeight="1" x14ac:dyDescent="0.3">
      <c r="A381" s="5"/>
      <c r="B381" s="29"/>
      <c r="C381" s="51"/>
      <c r="D381" s="29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5.75" customHeight="1" x14ac:dyDescent="0.3">
      <c r="A382" s="5"/>
      <c r="B382" s="29"/>
      <c r="C382" s="51"/>
      <c r="D382" s="29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5.75" customHeight="1" x14ac:dyDescent="0.3">
      <c r="A383" s="5"/>
      <c r="B383" s="29"/>
      <c r="C383" s="51"/>
      <c r="D383" s="29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5.75" customHeight="1" x14ac:dyDescent="0.3">
      <c r="A384" s="5"/>
      <c r="B384" s="29"/>
      <c r="C384" s="51"/>
      <c r="D384" s="29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5.75" customHeight="1" x14ac:dyDescent="0.3">
      <c r="A385" s="5"/>
      <c r="B385" s="29"/>
      <c r="C385" s="51"/>
      <c r="D385" s="29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5.75" customHeight="1" x14ac:dyDescent="0.3">
      <c r="A386" s="5"/>
      <c r="B386" s="29"/>
      <c r="C386" s="51"/>
      <c r="D386" s="29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5.75" customHeight="1" x14ac:dyDescent="0.3">
      <c r="A387" s="5"/>
      <c r="B387" s="29"/>
      <c r="C387" s="51"/>
      <c r="D387" s="29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5.75" customHeight="1" x14ac:dyDescent="0.3">
      <c r="A388" s="5"/>
      <c r="B388" s="29"/>
      <c r="C388" s="51"/>
      <c r="D388" s="29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5.75" customHeight="1" x14ac:dyDescent="0.3">
      <c r="A389" s="5"/>
      <c r="B389" s="29"/>
      <c r="C389" s="51"/>
      <c r="D389" s="29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5.75" customHeight="1" x14ac:dyDescent="0.3">
      <c r="A390" s="5"/>
      <c r="B390" s="29"/>
      <c r="C390" s="51"/>
      <c r="D390" s="29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5.75" customHeight="1" x14ac:dyDescent="0.3">
      <c r="A391" s="5"/>
      <c r="B391" s="29"/>
      <c r="C391" s="51"/>
      <c r="D391" s="29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5.75" customHeight="1" x14ac:dyDescent="0.3">
      <c r="A392" s="5"/>
      <c r="B392" s="29"/>
      <c r="C392" s="51"/>
      <c r="D392" s="29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5.75" customHeight="1" x14ac:dyDescent="0.3">
      <c r="A393" s="5"/>
      <c r="B393" s="29"/>
      <c r="C393" s="51"/>
      <c r="D393" s="29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5.75" customHeight="1" x14ac:dyDescent="0.3">
      <c r="A394" s="5"/>
      <c r="B394" s="29"/>
      <c r="C394" s="51"/>
      <c r="D394" s="29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5.75" customHeight="1" x14ac:dyDescent="0.3">
      <c r="A395" s="5"/>
      <c r="B395" s="29"/>
      <c r="C395" s="51"/>
      <c r="D395" s="29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5.75" customHeight="1" x14ac:dyDescent="0.3">
      <c r="A396" s="5"/>
      <c r="B396" s="29"/>
      <c r="C396" s="51"/>
      <c r="D396" s="29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5.75" customHeight="1" x14ac:dyDescent="0.3">
      <c r="A397" s="5"/>
      <c r="B397" s="29"/>
      <c r="C397" s="51"/>
      <c r="D397" s="29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5.75" customHeight="1" x14ac:dyDescent="0.3">
      <c r="A398" s="5"/>
      <c r="B398" s="29"/>
      <c r="C398" s="51"/>
      <c r="D398" s="29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5.75" customHeight="1" x14ac:dyDescent="0.3">
      <c r="A399" s="5"/>
      <c r="B399" s="29"/>
      <c r="C399" s="51"/>
      <c r="D399" s="29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5.75" customHeight="1" x14ac:dyDescent="0.3">
      <c r="A400" s="5"/>
      <c r="B400" s="29"/>
      <c r="C400" s="51"/>
      <c r="D400" s="29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5.75" customHeight="1" x14ac:dyDescent="0.3">
      <c r="A401" s="5"/>
      <c r="B401" s="29"/>
      <c r="C401" s="51"/>
      <c r="D401" s="29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5.75" customHeight="1" x14ac:dyDescent="0.3">
      <c r="A402" s="5"/>
      <c r="B402" s="29"/>
      <c r="C402" s="51"/>
      <c r="D402" s="29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5.75" customHeight="1" x14ac:dyDescent="0.3">
      <c r="A403" s="5"/>
      <c r="B403" s="29"/>
      <c r="C403" s="51"/>
      <c r="D403" s="29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5.75" customHeight="1" x14ac:dyDescent="0.3">
      <c r="A404" s="5"/>
      <c r="B404" s="29"/>
      <c r="C404" s="51"/>
      <c r="D404" s="29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5.75" customHeight="1" x14ac:dyDescent="0.3">
      <c r="A405" s="5"/>
      <c r="B405" s="29"/>
      <c r="C405" s="51"/>
      <c r="D405" s="29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5.75" customHeight="1" x14ac:dyDescent="0.3">
      <c r="A406" s="5"/>
      <c r="B406" s="29"/>
      <c r="C406" s="51"/>
      <c r="D406" s="29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5.75" customHeight="1" x14ac:dyDescent="0.3">
      <c r="A407" s="5"/>
      <c r="B407" s="29"/>
      <c r="C407" s="51"/>
      <c r="D407" s="29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5.75" customHeight="1" x14ac:dyDescent="0.3">
      <c r="A408" s="5"/>
      <c r="B408" s="29"/>
      <c r="C408" s="51"/>
      <c r="D408" s="29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5.75" customHeight="1" x14ac:dyDescent="0.3">
      <c r="A409" s="5"/>
      <c r="B409" s="29"/>
      <c r="C409" s="51"/>
      <c r="D409" s="29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5.75" customHeight="1" x14ac:dyDescent="0.3">
      <c r="A410" s="5"/>
      <c r="B410" s="29"/>
      <c r="C410" s="51"/>
      <c r="D410" s="29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5.75" customHeight="1" x14ac:dyDescent="0.3">
      <c r="A411" s="5"/>
      <c r="B411" s="29"/>
      <c r="C411" s="51"/>
      <c r="D411" s="29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5.75" customHeight="1" x14ac:dyDescent="0.3">
      <c r="A412" s="5"/>
      <c r="B412" s="29"/>
      <c r="C412" s="51"/>
      <c r="D412" s="29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5.75" customHeight="1" x14ac:dyDescent="0.3">
      <c r="A413" s="5"/>
      <c r="B413" s="29"/>
      <c r="C413" s="51"/>
      <c r="D413" s="29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5.75" customHeight="1" x14ac:dyDescent="0.3">
      <c r="A414" s="5"/>
      <c r="B414" s="29"/>
      <c r="C414" s="51"/>
      <c r="D414" s="29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5.75" customHeight="1" x14ac:dyDescent="0.3">
      <c r="A415" s="5"/>
      <c r="B415" s="29"/>
      <c r="C415" s="51"/>
      <c r="D415" s="29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5.75" customHeight="1" x14ac:dyDescent="0.3">
      <c r="A416" s="5"/>
      <c r="B416" s="29"/>
      <c r="C416" s="51"/>
      <c r="D416" s="29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5.75" customHeight="1" x14ac:dyDescent="0.3">
      <c r="A417" s="5"/>
      <c r="B417" s="29"/>
      <c r="C417" s="51"/>
      <c r="D417" s="29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5.75" customHeight="1" x14ac:dyDescent="0.3">
      <c r="A418" s="5"/>
      <c r="B418" s="29"/>
      <c r="C418" s="51"/>
      <c r="D418" s="29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5.75" customHeight="1" x14ac:dyDescent="0.3">
      <c r="A419" s="5"/>
      <c r="B419" s="29"/>
      <c r="C419" s="51"/>
      <c r="D419" s="29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5.75" customHeight="1" x14ac:dyDescent="0.3">
      <c r="A420" s="5"/>
      <c r="B420" s="29"/>
      <c r="C420" s="51"/>
      <c r="D420" s="29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5.75" customHeight="1" x14ac:dyDescent="0.3">
      <c r="A421" s="5"/>
      <c r="B421" s="29"/>
      <c r="C421" s="51"/>
      <c r="D421" s="29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5.75" customHeight="1" x14ac:dyDescent="0.3">
      <c r="A422" s="5"/>
      <c r="B422" s="29"/>
      <c r="C422" s="51"/>
      <c r="D422" s="29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5.75" customHeight="1" x14ac:dyDescent="0.3">
      <c r="A423" s="5"/>
      <c r="B423" s="29"/>
      <c r="C423" s="51"/>
      <c r="D423" s="29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5.75" customHeight="1" x14ac:dyDescent="0.3">
      <c r="A424" s="5"/>
      <c r="B424" s="29"/>
      <c r="C424" s="51"/>
      <c r="D424" s="29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5.75" customHeight="1" x14ac:dyDescent="0.3">
      <c r="A425" s="5"/>
      <c r="B425" s="29"/>
      <c r="C425" s="51"/>
      <c r="D425" s="29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5.75" customHeight="1" x14ac:dyDescent="0.3">
      <c r="A426" s="5"/>
      <c r="B426" s="29"/>
      <c r="C426" s="51"/>
      <c r="D426" s="29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5.75" customHeight="1" x14ac:dyDescent="0.3">
      <c r="A427" s="5"/>
      <c r="B427" s="29"/>
      <c r="C427" s="51"/>
      <c r="D427" s="29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5.75" customHeight="1" x14ac:dyDescent="0.3">
      <c r="A428" s="5"/>
      <c r="B428" s="29"/>
      <c r="C428" s="51"/>
      <c r="D428" s="29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5.75" customHeight="1" x14ac:dyDescent="0.3">
      <c r="A429" s="5"/>
      <c r="B429" s="29"/>
      <c r="C429" s="51"/>
      <c r="D429" s="29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5.75" customHeight="1" x14ac:dyDescent="0.3">
      <c r="A430" s="5"/>
      <c r="B430" s="29"/>
      <c r="C430" s="51"/>
      <c r="D430" s="29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5.75" customHeight="1" x14ac:dyDescent="0.3">
      <c r="A431" s="5"/>
      <c r="B431" s="29"/>
      <c r="C431" s="51"/>
      <c r="D431" s="29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5.75" customHeight="1" x14ac:dyDescent="0.3">
      <c r="A432" s="5"/>
      <c r="B432" s="29"/>
      <c r="C432" s="51"/>
      <c r="D432" s="29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5.75" customHeight="1" x14ac:dyDescent="0.3">
      <c r="A433" s="5"/>
      <c r="B433" s="29"/>
      <c r="C433" s="51"/>
      <c r="D433" s="29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5.75" customHeight="1" x14ac:dyDescent="0.3">
      <c r="A434" s="5"/>
      <c r="B434" s="29"/>
      <c r="C434" s="51"/>
      <c r="D434" s="29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5.75" customHeight="1" x14ac:dyDescent="0.3">
      <c r="A435" s="5"/>
      <c r="B435" s="29"/>
      <c r="C435" s="51"/>
      <c r="D435" s="29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5.75" customHeight="1" x14ac:dyDescent="0.3">
      <c r="A436" s="5"/>
      <c r="B436" s="29"/>
      <c r="C436" s="51"/>
      <c r="D436" s="29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5.75" customHeight="1" x14ac:dyDescent="0.3">
      <c r="A437" s="5"/>
      <c r="B437" s="29"/>
      <c r="C437" s="51"/>
      <c r="D437" s="29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5.75" customHeight="1" x14ac:dyDescent="0.3">
      <c r="A438" s="5"/>
      <c r="B438" s="29"/>
      <c r="C438" s="51"/>
      <c r="D438" s="29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5.75" customHeight="1" x14ac:dyDescent="0.3">
      <c r="A439" s="5"/>
      <c r="B439" s="29"/>
      <c r="C439" s="51"/>
      <c r="D439" s="29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5.75" customHeight="1" x14ac:dyDescent="0.3">
      <c r="A440" s="5"/>
      <c r="B440" s="29"/>
      <c r="C440" s="51"/>
      <c r="D440" s="29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5.75" customHeight="1" x14ac:dyDescent="0.3">
      <c r="A441" s="5"/>
      <c r="B441" s="29"/>
      <c r="C441" s="51"/>
      <c r="D441" s="29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5.75" customHeight="1" x14ac:dyDescent="0.3">
      <c r="A442" s="5"/>
      <c r="B442" s="29"/>
      <c r="C442" s="51"/>
      <c r="D442" s="29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5.75" customHeight="1" x14ac:dyDescent="0.3">
      <c r="A443" s="5"/>
      <c r="B443" s="29"/>
      <c r="C443" s="51"/>
      <c r="D443" s="29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5.75" customHeight="1" x14ac:dyDescent="0.3">
      <c r="A444" s="5"/>
      <c r="B444" s="29"/>
      <c r="C444" s="51"/>
      <c r="D444" s="29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5.75" customHeight="1" x14ac:dyDescent="0.3">
      <c r="A445" s="5"/>
      <c r="B445" s="29"/>
      <c r="C445" s="51"/>
      <c r="D445" s="29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5.75" customHeight="1" x14ac:dyDescent="0.3">
      <c r="A446" s="5"/>
      <c r="B446" s="29"/>
      <c r="C446" s="51"/>
      <c r="D446" s="29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5.75" customHeight="1" x14ac:dyDescent="0.3">
      <c r="A447" s="5"/>
      <c r="B447" s="29"/>
      <c r="C447" s="51"/>
      <c r="D447" s="29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5.75" customHeight="1" x14ac:dyDescent="0.3">
      <c r="A448" s="5"/>
      <c r="B448" s="29"/>
      <c r="C448" s="51"/>
      <c r="D448" s="29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5.75" customHeight="1" x14ac:dyDescent="0.3">
      <c r="A449" s="5"/>
      <c r="B449" s="29"/>
      <c r="C449" s="51"/>
      <c r="D449" s="29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5.75" customHeight="1" x14ac:dyDescent="0.3">
      <c r="A450" s="5"/>
      <c r="B450" s="29"/>
      <c r="C450" s="51"/>
      <c r="D450" s="29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5.75" customHeight="1" x14ac:dyDescent="0.3">
      <c r="A451" s="5"/>
      <c r="B451" s="29"/>
      <c r="C451" s="51"/>
      <c r="D451" s="29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5.75" customHeight="1" x14ac:dyDescent="0.3">
      <c r="A452" s="5"/>
      <c r="B452" s="29"/>
      <c r="C452" s="51"/>
      <c r="D452" s="29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5.75" customHeight="1" x14ac:dyDescent="0.3">
      <c r="A453" s="5"/>
      <c r="B453" s="29"/>
      <c r="C453" s="51"/>
      <c r="D453" s="29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5.75" customHeight="1" x14ac:dyDescent="0.3">
      <c r="A454" s="5"/>
      <c r="B454" s="29"/>
      <c r="C454" s="51"/>
      <c r="D454" s="29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5.75" customHeight="1" x14ac:dyDescent="0.3">
      <c r="A455" s="5"/>
      <c r="B455" s="29"/>
      <c r="C455" s="51"/>
      <c r="D455" s="29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5.75" customHeight="1" x14ac:dyDescent="0.3">
      <c r="A456" s="5"/>
      <c r="B456" s="29"/>
      <c r="C456" s="51"/>
      <c r="D456" s="29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5.75" customHeight="1" x14ac:dyDescent="0.3">
      <c r="A457" s="5"/>
      <c r="B457" s="29"/>
      <c r="C457" s="51"/>
      <c r="D457" s="29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5.75" customHeight="1" x14ac:dyDescent="0.3">
      <c r="A458" s="5"/>
      <c r="B458" s="29"/>
      <c r="C458" s="51"/>
      <c r="D458" s="29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5.75" customHeight="1" x14ac:dyDescent="0.3">
      <c r="A459" s="5"/>
      <c r="B459" s="29"/>
      <c r="C459" s="51"/>
      <c r="D459" s="29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5.75" customHeight="1" x14ac:dyDescent="0.3">
      <c r="A460" s="5"/>
      <c r="B460" s="29"/>
      <c r="C460" s="51"/>
      <c r="D460" s="29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5.75" customHeight="1" x14ac:dyDescent="0.3">
      <c r="A461" s="5"/>
      <c r="B461" s="29"/>
      <c r="C461" s="51"/>
      <c r="D461" s="29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5.75" customHeight="1" x14ac:dyDescent="0.3">
      <c r="A462" s="5"/>
      <c r="B462" s="29"/>
      <c r="C462" s="51"/>
      <c r="D462" s="29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5.75" customHeight="1" x14ac:dyDescent="0.3">
      <c r="A463" s="5"/>
      <c r="B463" s="29"/>
      <c r="C463" s="51"/>
      <c r="D463" s="29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5.75" customHeight="1" x14ac:dyDescent="0.3">
      <c r="A464" s="5"/>
      <c r="B464" s="29"/>
      <c r="C464" s="51"/>
      <c r="D464" s="29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5.75" customHeight="1" x14ac:dyDescent="0.3">
      <c r="A465" s="5"/>
      <c r="B465" s="29"/>
      <c r="C465" s="51"/>
      <c r="D465" s="29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5.75" customHeight="1" x14ac:dyDescent="0.3">
      <c r="A466" s="5"/>
      <c r="B466" s="29"/>
      <c r="C466" s="51"/>
      <c r="D466" s="29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5.75" customHeight="1" x14ac:dyDescent="0.3">
      <c r="A467" s="5"/>
      <c r="B467" s="29"/>
      <c r="C467" s="51"/>
      <c r="D467" s="29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5.75" customHeight="1" x14ac:dyDescent="0.3">
      <c r="A468" s="5"/>
      <c r="B468" s="29"/>
      <c r="C468" s="51"/>
      <c r="D468" s="29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5.75" customHeight="1" x14ac:dyDescent="0.3">
      <c r="A469" s="5"/>
      <c r="B469" s="29"/>
      <c r="C469" s="51"/>
      <c r="D469" s="29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5.75" customHeight="1" x14ac:dyDescent="0.3">
      <c r="A470" s="5"/>
      <c r="B470" s="29"/>
      <c r="C470" s="51"/>
      <c r="D470" s="29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5.75" customHeight="1" x14ac:dyDescent="0.3">
      <c r="A471" s="5"/>
      <c r="B471" s="29"/>
      <c r="C471" s="51"/>
      <c r="D471" s="29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5.75" customHeight="1" x14ac:dyDescent="0.3">
      <c r="A472" s="5"/>
      <c r="B472" s="29"/>
      <c r="C472" s="51"/>
      <c r="D472" s="29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5.75" customHeight="1" x14ac:dyDescent="0.3">
      <c r="A473" s="5"/>
      <c r="B473" s="29"/>
      <c r="C473" s="51"/>
      <c r="D473" s="29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5.75" customHeight="1" x14ac:dyDescent="0.3">
      <c r="A474" s="5"/>
      <c r="B474" s="29"/>
      <c r="C474" s="51"/>
      <c r="D474" s="29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5.75" customHeight="1" x14ac:dyDescent="0.3">
      <c r="A475" s="5"/>
      <c r="B475" s="29"/>
      <c r="C475" s="51"/>
      <c r="D475" s="29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5.75" customHeight="1" x14ac:dyDescent="0.3">
      <c r="A476" s="5"/>
      <c r="B476" s="29"/>
      <c r="C476" s="51"/>
      <c r="D476" s="29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5.75" customHeight="1" x14ac:dyDescent="0.3">
      <c r="A477" s="5"/>
      <c r="B477" s="29"/>
      <c r="C477" s="51"/>
      <c r="D477" s="29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5.75" customHeight="1" x14ac:dyDescent="0.3">
      <c r="A478" s="5"/>
      <c r="B478" s="29"/>
      <c r="C478" s="51"/>
      <c r="D478" s="29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5.75" customHeight="1" x14ac:dyDescent="0.3">
      <c r="A479" s="5"/>
      <c r="B479" s="29"/>
      <c r="C479" s="51"/>
      <c r="D479" s="29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5.75" customHeight="1" x14ac:dyDescent="0.3">
      <c r="A480" s="5"/>
      <c r="B480" s="29"/>
      <c r="C480" s="51"/>
      <c r="D480" s="29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5.75" customHeight="1" x14ac:dyDescent="0.3">
      <c r="A481" s="5"/>
      <c r="B481" s="29"/>
      <c r="C481" s="51"/>
      <c r="D481" s="29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5.75" customHeight="1" x14ac:dyDescent="0.3">
      <c r="A482" s="5"/>
      <c r="B482" s="29"/>
      <c r="C482" s="51"/>
      <c r="D482" s="29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5.75" customHeight="1" x14ac:dyDescent="0.3">
      <c r="A483" s="5"/>
      <c r="B483" s="29"/>
      <c r="C483" s="51"/>
      <c r="D483" s="29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5.75" customHeight="1" x14ac:dyDescent="0.3">
      <c r="A484" s="5"/>
      <c r="B484" s="29"/>
      <c r="C484" s="51"/>
      <c r="D484" s="29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5.75" customHeight="1" x14ac:dyDescent="0.3">
      <c r="A485" s="5"/>
      <c r="B485" s="29"/>
      <c r="C485" s="51"/>
      <c r="D485" s="29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5.75" customHeight="1" x14ac:dyDescent="0.3">
      <c r="A486" s="5"/>
      <c r="B486" s="29"/>
      <c r="C486" s="51"/>
      <c r="D486" s="29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5.75" customHeight="1" x14ac:dyDescent="0.3">
      <c r="A487" s="5"/>
      <c r="B487" s="29"/>
      <c r="C487" s="51"/>
      <c r="D487" s="29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5.75" customHeight="1" x14ac:dyDescent="0.3">
      <c r="A488" s="5"/>
      <c r="B488" s="29"/>
      <c r="C488" s="51"/>
      <c r="D488" s="29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5.75" customHeight="1" x14ac:dyDescent="0.3">
      <c r="A489" s="5"/>
      <c r="B489" s="29"/>
      <c r="C489" s="51"/>
      <c r="D489" s="29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5.75" customHeight="1" x14ac:dyDescent="0.3">
      <c r="A490" s="5"/>
      <c r="B490" s="29"/>
      <c r="C490" s="51"/>
      <c r="D490" s="29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5.75" customHeight="1" x14ac:dyDescent="0.3">
      <c r="A491" s="5"/>
      <c r="B491" s="29"/>
      <c r="C491" s="51"/>
      <c r="D491" s="29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5.75" customHeight="1" x14ac:dyDescent="0.3">
      <c r="A492" s="5"/>
      <c r="B492" s="29"/>
      <c r="C492" s="51"/>
      <c r="D492" s="29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5.75" customHeight="1" x14ac:dyDescent="0.3">
      <c r="A493" s="5"/>
      <c r="B493" s="29"/>
      <c r="C493" s="51"/>
      <c r="D493" s="29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5.75" customHeight="1" x14ac:dyDescent="0.3">
      <c r="A494" s="5"/>
      <c r="B494" s="29"/>
      <c r="C494" s="51"/>
      <c r="D494" s="29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5.75" customHeight="1" x14ac:dyDescent="0.3">
      <c r="A495" s="5"/>
      <c r="B495" s="29"/>
      <c r="C495" s="51"/>
      <c r="D495" s="29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5.75" customHeight="1" x14ac:dyDescent="0.3">
      <c r="A496" s="5"/>
      <c r="B496" s="29"/>
      <c r="C496" s="51"/>
      <c r="D496" s="29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5.75" customHeight="1" x14ac:dyDescent="0.3">
      <c r="A497" s="5"/>
      <c r="B497" s="29"/>
      <c r="C497" s="51"/>
      <c r="D497" s="29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5.75" customHeight="1" x14ac:dyDescent="0.3">
      <c r="A498" s="5"/>
      <c r="B498" s="29"/>
      <c r="C498" s="51"/>
      <c r="D498" s="29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5.75" customHeight="1" x14ac:dyDescent="0.3">
      <c r="A499" s="5"/>
      <c r="B499" s="29"/>
      <c r="C499" s="51"/>
      <c r="D499" s="29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5.75" customHeight="1" x14ac:dyDescent="0.3">
      <c r="A500" s="5"/>
      <c r="B500" s="29"/>
      <c r="C500" s="51"/>
      <c r="D500" s="29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5.75" customHeight="1" x14ac:dyDescent="0.3">
      <c r="A501" s="5"/>
      <c r="B501" s="29"/>
      <c r="C501" s="51"/>
      <c r="D501" s="29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5.75" customHeight="1" x14ac:dyDescent="0.3">
      <c r="A502" s="5"/>
      <c r="B502" s="29"/>
      <c r="C502" s="51"/>
      <c r="D502" s="29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5.75" customHeight="1" x14ac:dyDescent="0.3">
      <c r="A503" s="5"/>
      <c r="B503" s="29"/>
      <c r="C503" s="51"/>
      <c r="D503" s="29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5.75" customHeight="1" x14ac:dyDescent="0.3">
      <c r="A504" s="5"/>
      <c r="B504" s="29"/>
      <c r="C504" s="51"/>
      <c r="D504" s="29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5.75" customHeight="1" x14ac:dyDescent="0.3">
      <c r="A505" s="5"/>
      <c r="B505" s="29"/>
      <c r="C505" s="51"/>
      <c r="D505" s="29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5.75" customHeight="1" x14ac:dyDescent="0.3">
      <c r="A506" s="5"/>
      <c r="B506" s="29"/>
      <c r="C506" s="51"/>
      <c r="D506" s="29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5.75" customHeight="1" x14ac:dyDescent="0.3">
      <c r="A507" s="5"/>
      <c r="B507" s="29"/>
      <c r="C507" s="51"/>
      <c r="D507" s="29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5.75" customHeight="1" x14ac:dyDescent="0.3">
      <c r="A508" s="5"/>
      <c r="B508" s="29"/>
      <c r="C508" s="51"/>
      <c r="D508" s="29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5.75" customHeight="1" x14ac:dyDescent="0.3">
      <c r="A509" s="5"/>
      <c r="B509" s="29"/>
      <c r="C509" s="51"/>
      <c r="D509" s="29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5.75" customHeight="1" x14ac:dyDescent="0.3">
      <c r="A510" s="5"/>
      <c r="B510" s="29"/>
      <c r="C510" s="51"/>
      <c r="D510" s="29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5.75" customHeight="1" x14ac:dyDescent="0.3">
      <c r="A511" s="5"/>
      <c r="B511" s="29"/>
      <c r="C511" s="51"/>
      <c r="D511" s="29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5.75" customHeight="1" x14ac:dyDescent="0.3">
      <c r="A512" s="5"/>
      <c r="B512" s="29"/>
      <c r="C512" s="51"/>
      <c r="D512" s="29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5.75" customHeight="1" x14ac:dyDescent="0.3">
      <c r="A513" s="5"/>
      <c r="B513" s="29"/>
      <c r="C513" s="51"/>
      <c r="D513" s="29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5.75" customHeight="1" x14ac:dyDescent="0.3">
      <c r="A514" s="5"/>
      <c r="B514" s="29"/>
      <c r="C514" s="51"/>
      <c r="D514" s="29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5.75" customHeight="1" x14ac:dyDescent="0.3">
      <c r="A515" s="5"/>
      <c r="B515" s="29"/>
      <c r="C515" s="51"/>
      <c r="D515" s="29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5.75" customHeight="1" x14ac:dyDescent="0.3">
      <c r="A516" s="5"/>
      <c r="B516" s="29"/>
      <c r="C516" s="51"/>
      <c r="D516" s="29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5.75" customHeight="1" x14ac:dyDescent="0.3">
      <c r="A517" s="5"/>
      <c r="B517" s="29"/>
      <c r="C517" s="51"/>
      <c r="D517" s="29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5.75" customHeight="1" x14ac:dyDescent="0.3">
      <c r="A518" s="5"/>
      <c r="B518" s="29"/>
      <c r="C518" s="51"/>
      <c r="D518" s="29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5.75" customHeight="1" x14ac:dyDescent="0.3">
      <c r="A519" s="5"/>
      <c r="B519" s="29"/>
      <c r="C519" s="51"/>
      <c r="D519" s="29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5.75" customHeight="1" x14ac:dyDescent="0.3">
      <c r="A520" s="5"/>
      <c r="B520" s="29"/>
      <c r="C520" s="51"/>
      <c r="D520" s="29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5.75" customHeight="1" x14ac:dyDescent="0.3">
      <c r="A521" s="5"/>
      <c r="B521" s="29"/>
      <c r="C521" s="51"/>
      <c r="D521" s="29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5.75" customHeight="1" x14ac:dyDescent="0.3">
      <c r="A522" s="5"/>
      <c r="B522" s="29"/>
      <c r="C522" s="51"/>
      <c r="D522" s="29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5.75" customHeight="1" x14ac:dyDescent="0.3">
      <c r="A523" s="5"/>
      <c r="B523" s="29"/>
      <c r="C523" s="51"/>
      <c r="D523" s="29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5.75" customHeight="1" x14ac:dyDescent="0.3">
      <c r="A524" s="5"/>
      <c r="B524" s="29"/>
      <c r="C524" s="51"/>
      <c r="D524" s="29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5.75" customHeight="1" x14ac:dyDescent="0.3">
      <c r="A525" s="5"/>
      <c r="B525" s="29"/>
      <c r="C525" s="51"/>
      <c r="D525" s="29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5.75" customHeight="1" x14ac:dyDescent="0.3">
      <c r="A526" s="5"/>
      <c r="B526" s="29"/>
      <c r="C526" s="51"/>
      <c r="D526" s="29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5.75" customHeight="1" x14ac:dyDescent="0.3">
      <c r="A527" s="5"/>
      <c r="B527" s="29"/>
      <c r="C527" s="51"/>
      <c r="D527" s="29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5.75" customHeight="1" x14ac:dyDescent="0.3">
      <c r="A528" s="5"/>
      <c r="B528" s="29"/>
      <c r="C528" s="51"/>
      <c r="D528" s="29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5.75" customHeight="1" x14ac:dyDescent="0.3">
      <c r="A529" s="5"/>
      <c r="B529" s="29"/>
      <c r="C529" s="51"/>
      <c r="D529" s="29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5.75" customHeight="1" x14ac:dyDescent="0.3">
      <c r="A530" s="5"/>
      <c r="B530" s="29"/>
      <c r="C530" s="51"/>
      <c r="D530" s="29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5.75" customHeight="1" x14ac:dyDescent="0.3">
      <c r="A531" s="5"/>
      <c r="B531" s="29"/>
      <c r="C531" s="51"/>
      <c r="D531" s="29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5.75" customHeight="1" x14ac:dyDescent="0.3">
      <c r="A532" s="5"/>
      <c r="B532" s="29"/>
      <c r="C532" s="51"/>
      <c r="D532" s="29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5.75" customHeight="1" x14ac:dyDescent="0.3">
      <c r="A533" s="5"/>
      <c r="B533" s="29"/>
      <c r="C533" s="51"/>
      <c r="D533" s="29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5.75" customHeight="1" x14ac:dyDescent="0.3">
      <c r="A534" s="5"/>
      <c r="B534" s="29"/>
      <c r="C534" s="51"/>
      <c r="D534" s="29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5.75" customHeight="1" x14ac:dyDescent="0.3">
      <c r="A535" s="5"/>
      <c r="B535" s="29"/>
      <c r="C535" s="51"/>
      <c r="D535" s="29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5.75" customHeight="1" x14ac:dyDescent="0.3">
      <c r="A536" s="5"/>
      <c r="B536" s="29"/>
      <c r="C536" s="51"/>
      <c r="D536" s="29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5.75" customHeight="1" x14ac:dyDescent="0.3">
      <c r="A537" s="5"/>
      <c r="B537" s="29"/>
      <c r="C537" s="51"/>
      <c r="D537" s="29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5.75" customHeight="1" x14ac:dyDescent="0.3">
      <c r="A538" s="5"/>
      <c r="B538" s="29"/>
      <c r="C538" s="51"/>
      <c r="D538" s="29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5.75" customHeight="1" x14ac:dyDescent="0.3">
      <c r="A539" s="5"/>
      <c r="B539" s="29"/>
      <c r="C539" s="51"/>
      <c r="D539" s="29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5.75" customHeight="1" x14ac:dyDescent="0.3">
      <c r="A540" s="5"/>
      <c r="B540" s="29"/>
      <c r="C540" s="51"/>
      <c r="D540" s="29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5.75" customHeight="1" x14ac:dyDescent="0.3">
      <c r="A541" s="5"/>
      <c r="B541" s="29"/>
      <c r="C541" s="51"/>
      <c r="D541" s="29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5.75" customHeight="1" x14ac:dyDescent="0.3">
      <c r="A542" s="5"/>
      <c r="B542" s="29"/>
      <c r="C542" s="51"/>
      <c r="D542" s="29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5.75" customHeight="1" x14ac:dyDescent="0.3">
      <c r="A543" s="5"/>
      <c r="B543" s="29"/>
      <c r="C543" s="51"/>
      <c r="D543" s="29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5.75" customHeight="1" x14ac:dyDescent="0.3">
      <c r="A544" s="5"/>
      <c r="B544" s="29"/>
      <c r="C544" s="51"/>
      <c r="D544" s="29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5.75" customHeight="1" x14ac:dyDescent="0.3">
      <c r="A545" s="5"/>
      <c r="B545" s="29"/>
      <c r="C545" s="51"/>
      <c r="D545" s="29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5.75" customHeight="1" x14ac:dyDescent="0.3">
      <c r="A546" s="5"/>
      <c r="B546" s="29"/>
      <c r="C546" s="51"/>
      <c r="D546" s="29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5.75" customHeight="1" x14ac:dyDescent="0.3">
      <c r="A547" s="5"/>
      <c r="B547" s="29"/>
      <c r="C547" s="51"/>
      <c r="D547" s="29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5.75" customHeight="1" x14ac:dyDescent="0.3">
      <c r="A548" s="5"/>
      <c r="B548" s="29"/>
      <c r="C548" s="51"/>
      <c r="D548" s="29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5.75" customHeight="1" x14ac:dyDescent="0.3">
      <c r="A549" s="5"/>
      <c r="B549" s="29"/>
      <c r="C549" s="51"/>
      <c r="D549" s="29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5.75" customHeight="1" x14ac:dyDescent="0.3">
      <c r="A550" s="5"/>
      <c r="B550" s="29"/>
      <c r="C550" s="51"/>
      <c r="D550" s="29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5.75" customHeight="1" x14ac:dyDescent="0.3">
      <c r="A551" s="5"/>
      <c r="B551" s="29"/>
      <c r="C551" s="51"/>
      <c r="D551" s="29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5.75" customHeight="1" x14ac:dyDescent="0.3">
      <c r="A552" s="5"/>
      <c r="B552" s="29"/>
      <c r="C552" s="51"/>
      <c r="D552" s="29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5.75" customHeight="1" x14ac:dyDescent="0.3">
      <c r="A553" s="5"/>
      <c r="B553" s="29"/>
      <c r="C553" s="51"/>
      <c r="D553" s="29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5.75" customHeight="1" x14ac:dyDescent="0.3">
      <c r="A554" s="5"/>
      <c r="B554" s="29"/>
      <c r="C554" s="51"/>
      <c r="D554" s="29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5.75" customHeight="1" x14ac:dyDescent="0.3">
      <c r="A555" s="5"/>
      <c r="B555" s="29"/>
      <c r="C555" s="51"/>
      <c r="D555" s="29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5.75" customHeight="1" x14ac:dyDescent="0.3">
      <c r="A556" s="5"/>
      <c r="B556" s="29"/>
      <c r="C556" s="51"/>
      <c r="D556" s="29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5.75" customHeight="1" x14ac:dyDescent="0.3">
      <c r="A557" s="5"/>
      <c r="B557" s="29"/>
      <c r="C557" s="51"/>
      <c r="D557" s="29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5.75" customHeight="1" x14ac:dyDescent="0.3">
      <c r="A558" s="5"/>
      <c r="B558" s="29"/>
      <c r="C558" s="51"/>
      <c r="D558" s="29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5.75" customHeight="1" x14ac:dyDescent="0.3">
      <c r="A559" s="5"/>
      <c r="B559" s="29"/>
      <c r="C559" s="51"/>
      <c r="D559" s="29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5.75" customHeight="1" x14ac:dyDescent="0.3">
      <c r="A560" s="5"/>
      <c r="B560" s="29"/>
      <c r="C560" s="51"/>
      <c r="D560" s="29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5.75" customHeight="1" x14ac:dyDescent="0.3">
      <c r="A561" s="5"/>
      <c r="B561" s="29"/>
      <c r="C561" s="51"/>
      <c r="D561" s="29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5.75" customHeight="1" x14ac:dyDescent="0.3">
      <c r="A562" s="5"/>
      <c r="B562" s="29"/>
      <c r="C562" s="51"/>
      <c r="D562" s="29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5.75" customHeight="1" x14ac:dyDescent="0.3">
      <c r="A563" s="5"/>
      <c r="B563" s="29"/>
      <c r="C563" s="51"/>
      <c r="D563" s="29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5.75" customHeight="1" x14ac:dyDescent="0.3">
      <c r="A564" s="5"/>
      <c r="B564" s="29"/>
      <c r="C564" s="51"/>
      <c r="D564" s="29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5.75" customHeight="1" x14ac:dyDescent="0.3">
      <c r="A565" s="5"/>
      <c r="B565" s="29"/>
      <c r="C565" s="51"/>
      <c r="D565" s="29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5.75" customHeight="1" x14ac:dyDescent="0.3">
      <c r="A566" s="5"/>
      <c r="B566" s="29"/>
      <c r="C566" s="51"/>
      <c r="D566" s="29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5.75" customHeight="1" x14ac:dyDescent="0.3">
      <c r="A567" s="5"/>
      <c r="B567" s="29"/>
      <c r="C567" s="51"/>
      <c r="D567" s="29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5.75" customHeight="1" x14ac:dyDescent="0.3">
      <c r="A568" s="5"/>
      <c r="B568" s="29"/>
      <c r="C568" s="51"/>
      <c r="D568" s="29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5.75" customHeight="1" x14ac:dyDescent="0.3">
      <c r="A569" s="5"/>
      <c r="B569" s="29"/>
      <c r="C569" s="51"/>
      <c r="D569" s="29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5.75" customHeight="1" x14ac:dyDescent="0.3">
      <c r="A570" s="5"/>
      <c r="B570" s="29"/>
      <c r="C570" s="51"/>
      <c r="D570" s="29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5.75" customHeight="1" x14ac:dyDescent="0.3">
      <c r="A571" s="5"/>
      <c r="B571" s="29"/>
      <c r="C571" s="51"/>
      <c r="D571" s="29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5.75" customHeight="1" x14ac:dyDescent="0.3">
      <c r="A572" s="5"/>
      <c r="B572" s="29"/>
      <c r="C572" s="51"/>
      <c r="D572" s="29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5.75" customHeight="1" x14ac:dyDescent="0.3">
      <c r="A573" s="5"/>
      <c r="B573" s="29"/>
      <c r="C573" s="51"/>
      <c r="D573" s="29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5.75" customHeight="1" x14ac:dyDescent="0.3">
      <c r="A574" s="5"/>
      <c r="B574" s="29"/>
      <c r="C574" s="51"/>
      <c r="D574" s="29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5.75" customHeight="1" x14ac:dyDescent="0.3">
      <c r="A575" s="5"/>
      <c r="B575" s="29"/>
      <c r="C575" s="51"/>
      <c r="D575" s="29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5.75" customHeight="1" x14ac:dyDescent="0.3">
      <c r="A576" s="5"/>
      <c r="B576" s="29"/>
      <c r="C576" s="51"/>
      <c r="D576" s="29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5.75" customHeight="1" x14ac:dyDescent="0.3">
      <c r="A577" s="5"/>
      <c r="B577" s="29"/>
      <c r="C577" s="51"/>
      <c r="D577" s="29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5.75" customHeight="1" x14ac:dyDescent="0.3">
      <c r="A578" s="5"/>
      <c r="B578" s="29"/>
      <c r="C578" s="51"/>
      <c r="D578" s="29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5.75" customHeight="1" x14ac:dyDescent="0.3">
      <c r="A579" s="5"/>
      <c r="B579" s="29"/>
      <c r="C579" s="51"/>
      <c r="D579" s="29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5.75" customHeight="1" x14ac:dyDescent="0.3">
      <c r="A580" s="5"/>
      <c r="B580" s="29"/>
      <c r="C580" s="51"/>
      <c r="D580" s="29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5.75" customHeight="1" x14ac:dyDescent="0.3">
      <c r="A581" s="5"/>
      <c r="B581" s="29"/>
      <c r="C581" s="51"/>
      <c r="D581" s="29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5.75" customHeight="1" x14ac:dyDescent="0.3">
      <c r="A582" s="5"/>
      <c r="B582" s="29"/>
      <c r="C582" s="51"/>
      <c r="D582" s="29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5.75" customHeight="1" x14ac:dyDescent="0.3">
      <c r="A583" s="5"/>
      <c r="B583" s="29"/>
      <c r="C583" s="51"/>
      <c r="D583" s="29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5.75" customHeight="1" x14ac:dyDescent="0.3">
      <c r="A584" s="5"/>
      <c r="B584" s="29"/>
      <c r="C584" s="51"/>
      <c r="D584" s="29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5.75" customHeight="1" x14ac:dyDescent="0.3">
      <c r="A585" s="5"/>
      <c r="B585" s="29"/>
      <c r="C585" s="51"/>
      <c r="D585" s="29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5.75" customHeight="1" x14ac:dyDescent="0.3">
      <c r="A586" s="5"/>
      <c r="B586" s="29"/>
      <c r="C586" s="51"/>
      <c r="D586" s="29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5.75" customHeight="1" x14ac:dyDescent="0.3">
      <c r="A587" s="5"/>
      <c r="B587" s="29"/>
      <c r="C587" s="51"/>
      <c r="D587" s="29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5.75" customHeight="1" x14ac:dyDescent="0.3">
      <c r="A588" s="5"/>
      <c r="B588" s="29"/>
      <c r="C588" s="51"/>
      <c r="D588" s="29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5.75" customHeight="1" x14ac:dyDescent="0.3">
      <c r="A589" s="5"/>
      <c r="B589" s="29"/>
      <c r="C589" s="51"/>
      <c r="D589" s="29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5.75" customHeight="1" x14ac:dyDescent="0.3">
      <c r="A590" s="5"/>
      <c r="B590" s="29"/>
      <c r="C590" s="51"/>
      <c r="D590" s="29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5.75" customHeight="1" x14ac:dyDescent="0.3">
      <c r="A591" s="5"/>
      <c r="B591" s="29"/>
      <c r="C591" s="51"/>
      <c r="D591" s="29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5.75" customHeight="1" x14ac:dyDescent="0.3">
      <c r="A592" s="5"/>
      <c r="B592" s="29"/>
      <c r="C592" s="51"/>
      <c r="D592" s="29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5.75" customHeight="1" x14ac:dyDescent="0.3">
      <c r="A593" s="5"/>
      <c r="B593" s="29"/>
      <c r="C593" s="51"/>
      <c r="D593" s="29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5.75" customHeight="1" x14ac:dyDescent="0.3">
      <c r="A594" s="5"/>
      <c r="B594" s="29"/>
      <c r="C594" s="51"/>
      <c r="D594" s="29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5.75" customHeight="1" x14ac:dyDescent="0.3">
      <c r="A595" s="5"/>
      <c r="B595" s="29"/>
      <c r="C595" s="51"/>
      <c r="D595" s="29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5.75" customHeight="1" x14ac:dyDescent="0.3">
      <c r="A596" s="5"/>
      <c r="B596" s="29"/>
      <c r="C596" s="51"/>
      <c r="D596" s="29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5.75" customHeight="1" x14ac:dyDescent="0.3">
      <c r="A597" s="5"/>
      <c r="B597" s="29"/>
      <c r="C597" s="51"/>
      <c r="D597" s="29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5.75" customHeight="1" x14ac:dyDescent="0.3">
      <c r="A598" s="5"/>
      <c r="B598" s="29"/>
      <c r="C598" s="51"/>
      <c r="D598" s="29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5.75" customHeight="1" x14ac:dyDescent="0.3">
      <c r="A599" s="5"/>
      <c r="B599" s="29"/>
      <c r="C599" s="51"/>
      <c r="D599" s="29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5.75" customHeight="1" x14ac:dyDescent="0.3">
      <c r="A600" s="5"/>
      <c r="B600" s="29"/>
      <c r="C600" s="51"/>
      <c r="D600" s="29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5.75" customHeight="1" x14ac:dyDescent="0.3">
      <c r="A601" s="5"/>
      <c r="B601" s="29"/>
      <c r="C601" s="51"/>
      <c r="D601" s="29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5.75" customHeight="1" x14ac:dyDescent="0.3">
      <c r="A602" s="5"/>
      <c r="B602" s="29"/>
      <c r="C602" s="51"/>
      <c r="D602" s="29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5.75" customHeight="1" x14ac:dyDescent="0.3">
      <c r="A603" s="5"/>
      <c r="B603" s="29"/>
      <c r="C603" s="51"/>
      <c r="D603" s="29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5.75" customHeight="1" x14ac:dyDescent="0.3">
      <c r="A604" s="5"/>
      <c r="B604" s="29"/>
      <c r="C604" s="51"/>
      <c r="D604" s="29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5.75" customHeight="1" x14ac:dyDescent="0.3">
      <c r="A605" s="5"/>
      <c r="B605" s="29"/>
      <c r="C605" s="51"/>
      <c r="D605" s="29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5.75" customHeight="1" x14ac:dyDescent="0.3">
      <c r="A606" s="5"/>
      <c r="B606" s="29"/>
      <c r="C606" s="51"/>
      <c r="D606" s="29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5.75" customHeight="1" x14ac:dyDescent="0.3">
      <c r="A607" s="5"/>
      <c r="B607" s="29"/>
      <c r="C607" s="51"/>
      <c r="D607" s="29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5.75" customHeight="1" x14ac:dyDescent="0.3">
      <c r="A608" s="5"/>
      <c r="B608" s="29"/>
      <c r="C608" s="51"/>
      <c r="D608" s="29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5.75" customHeight="1" x14ac:dyDescent="0.3">
      <c r="A609" s="5"/>
      <c r="B609" s="29"/>
      <c r="C609" s="51"/>
      <c r="D609" s="29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5.75" customHeight="1" x14ac:dyDescent="0.3">
      <c r="A610" s="5"/>
      <c r="B610" s="29"/>
      <c r="C610" s="51"/>
      <c r="D610" s="29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5.75" customHeight="1" x14ac:dyDescent="0.3">
      <c r="A611" s="5"/>
      <c r="B611" s="29"/>
      <c r="C611" s="51"/>
      <c r="D611" s="29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5.75" customHeight="1" x14ac:dyDescent="0.3">
      <c r="A612" s="5"/>
      <c r="B612" s="29"/>
      <c r="C612" s="51"/>
      <c r="D612" s="29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5.75" customHeight="1" x14ac:dyDescent="0.3">
      <c r="A613" s="5"/>
      <c r="B613" s="29"/>
      <c r="C613" s="51"/>
      <c r="D613" s="29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5.75" customHeight="1" x14ac:dyDescent="0.3">
      <c r="A614" s="5"/>
      <c r="B614" s="29"/>
      <c r="C614" s="51"/>
      <c r="D614" s="29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5.75" customHeight="1" x14ac:dyDescent="0.3">
      <c r="A615" s="5"/>
      <c r="B615" s="29"/>
      <c r="C615" s="51"/>
      <c r="D615" s="29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5.75" customHeight="1" x14ac:dyDescent="0.3">
      <c r="A616" s="5"/>
      <c r="B616" s="29"/>
      <c r="C616" s="51"/>
      <c r="D616" s="29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5.75" customHeight="1" x14ac:dyDescent="0.3">
      <c r="A617" s="5"/>
      <c r="B617" s="29"/>
      <c r="C617" s="51"/>
      <c r="D617" s="29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5.75" customHeight="1" x14ac:dyDescent="0.3">
      <c r="A618" s="5"/>
      <c r="B618" s="29"/>
      <c r="C618" s="51"/>
      <c r="D618" s="29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5.75" customHeight="1" x14ac:dyDescent="0.3">
      <c r="A619" s="5"/>
      <c r="B619" s="29"/>
      <c r="C619" s="51"/>
      <c r="D619" s="29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5.75" customHeight="1" x14ac:dyDescent="0.3">
      <c r="A620" s="5"/>
      <c r="B620" s="29"/>
      <c r="C620" s="51"/>
      <c r="D620" s="29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5.75" customHeight="1" x14ac:dyDescent="0.3">
      <c r="A621" s="5"/>
      <c r="B621" s="29"/>
      <c r="C621" s="51"/>
      <c r="D621" s="29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5.75" customHeight="1" x14ac:dyDescent="0.3">
      <c r="A622" s="5"/>
      <c r="B622" s="29"/>
      <c r="C622" s="51"/>
      <c r="D622" s="29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5.75" customHeight="1" x14ac:dyDescent="0.3">
      <c r="A623" s="5"/>
      <c r="B623" s="29"/>
      <c r="C623" s="51"/>
      <c r="D623" s="29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5.75" customHeight="1" x14ac:dyDescent="0.3">
      <c r="A624" s="5"/>
      <c r="B624" s="29"/>
      <c r="C624" s="51"/>
      <c r="D624" s="29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5.75" customHeight="1" x14ac:dyDescent="0.3">
      <c r="A625" s="5"/>
      <c r="B625" s="29"/>
      <c r="C625" s="51"/>
      <c r="D625" s="29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5.75" customHeight="1" x14ac:dyDescent="0.3">
      <c r="A626" s="5"/>
      <c r="B626" s="29"/>
      <c r="C626" s="51"/>
      <c r="D626" s="29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5.75" customHeight="1" x14ac:dyDescent="0.3">
      <c r="A627" s="5"/>
      <c r="B627" s="29"/>
      <c r="C627" s="51"/>
      <c r="D627" s="29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5.75" customHeight="1" x14ac:dyDescent="0.3">
      <c r="A628" s="5"/>
      <c r="B628" s="29"/>
      <c r="C628" s="51"/>
      <c r="D628" s="29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5.75" customHeight="1" x14ac:dyDescent="0.3">
      <c r="A629" s="5"/>
      <c r="B629" s="29"/>
      <c r="C629" s="51"/>
      <c r="D629" s="29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5.75" customHeight="1" x14ac:dyDescent="0.3">
      <c r="A630" s="5"/>
      <c r="B630" s="29"/>
      <c r="C630" s="51"/>
      <c r="D630" s="29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5.75" customHeight="1" x14ac:dyDescent="0.3">
      <c r="A631" s="5"/>
      <c r="B631" s="29"/>
      <c r="C631" s="51"/>
      <c r="D631" s="29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5.75" customHeight="1" x14ac:dyDescent="0.3">
      <c r="A632" s="5"/>
      <c r="B632" s="29"/>
      <c r="C632" s="51"/>
      <c r="D632" s="29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5.75" customHeight="1" x14ac:dyDescent="0.3">
      <c r="A633" s="5"/>
      <c r="B633" s="29"/>
      <c r="C633" s="51"/>
      <c r="D633" s="29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5.75" customHeight="1" x14ac:dyDescent="0.3">
      <c r="A634" s="5"/>
      <c r="B634" s="29"/>
      <c r="C634" s="51"/>
      <c r="D634" s="29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5.75" customHeight="1" x14ac:dyDescent="0.3">
      <c r="A635" s="5"/>
      <c r="B635" s="29"/>
      <c r="C635" s="51"/>
      <c r="D635" s="29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5.75" customHeight="1" x14ac:dyDescent="0.3">
      <c r="A636" s="5"/>
      <c r="B636" s="29"/>
      <c r="C636" s="51"/>
      <c r="D636" s="29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5.75" customHeight="1" x14ac:dyDescent="0.3">
      <c r="A637" s="5"/>
      <c r="B637" s="29"/>
      <c r="C637" s="51"/>
      <c r="D637" s="29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5.75" customHeight="1" x14ac:dyDescent="0.3">
      <c r="A638" s="5"/>
      <c r="B638" s="29"/>
      <c r="C638" s="51"/>
      <c r="D638" s="29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5.75" customHeight="1" x14ac:dyDescent="0.3">
      <c r="A639" s="5"/>
      <c r="B639" s="29"/>
      <c r="C639" s="51"/>
      <c r="D639" s="29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5.75" customHeight="1" x14ac:dyDescent="0.3">
      <c r="A640" s="5"/>
      <c r="B640" s="29"/>
      <c r="C640" s="51"/>
      <c r="D640" s="29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5.75" customHeight="1" x14ac:dyDescent="0.3">
      <c r="A641" s="5"/>
      <c r="B641" s="29"/>
      <c r="C641" s="51"/>
      <c r="D641" s="29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5.75" customHeight="1" x14ac:dyDescent="0.3">
      <c r="A642" s="5"/>
      <c r="B642" s="29"/>
      <c r="C642" s="51"/>
      <c r="D642" s="29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5.75" customHeight="1" x14ac:dyDescent="0.3">
      <c r="A643" s="5"/>
      <c r="B643" s="29"/>
      <c r="C643" s="51"/>
      <c r="D643" s="29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5.75" customHeight="1" x14ac:dyDescent="0.3">
      <c r="A644" s="5"/>
      <c r="B644" s="29"/>
      <c r="C644" s="51"/>
      <c r="D644" s="29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5.75" customHeight="1" x14ac:dyDescent="0.3">
      <c r="A645" s="5"/>
      <c r="B645" s="29"/>
      <c r="C645" s="51"/>
      <c r="D645" s="29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5.75" customHeight="1" x14ac:dyDescent="0.3">
      <c r="A646" s="5"/>
      <c r="B646" s="29"/>
      <c r="C646" s="51"/>
      <c r="D646" s="29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5.75" customHeight="1" x14ac:dyDescent="0.3">
      <c r="A647" s="5"/>
      <c r="B647" s="29"/>
      <c r="C647" s="51"/>
      <c r="D647" s="29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5.75" customHeight="1" x14ac:dyDescent="0.3">
      <c r="A648" s="5"/>
      <c r="B648" s="29"/>
      <c r="C648" s="51"/>
      <c r="D648" s="29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5.75" customHeight="1" x14ac:dyDescent="0.3">
      <c r="A649" s="5"/>
      <c r="B649" s="29"/>
      <c r="C649" s="51"/>
      <c r="D649" s="29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5.75" customHeight="1" x14ac:dyDescent="0.3">
      <c r="A650" s="5"/>
      <c r="B650" s="29"/>
      <c r="C650" s="51"/>
      <c r="D650" s="29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5.75" customHeight="1" x14ac:dyDescent="0.3">
      <c r="A651" s="5"/>
      <c r="B651" s="29"/>
      <c r="C651" s="51"/>
      <c r="D651" s="29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5.75" customHeight="1" x14ac:dyDescent="0.3">
      <c r="A652" s="5"/>
      <c r="B652" s="29"/>
      <c r="C652" s="51"/>
      <c r="D652" s="29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5.75" customHeight="1" x14ac:dyDescent="0.3">
      <c r="A653" s="5"/>
      <c r="B653" s="29"/>
      <c r="C653" s="51"/>
      <c r="D653" s="29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5.75" customHeight="1" x14ac:dyDescent="0.3">
      <c r="A654" s="5"/>
      <c r="B654" s="29"/>
      <c r="C654" s="51"/>
      <c r="D654" s="29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5.75" customHeight="1" x14ac:dyDescent="0.3">
      <c r="A655" s="5"/>
      <c r="B655" s="29"/>
      <c r="C655" s="51"/>
      <c r="D655" s="29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5.75" customHeight="1" x14ac:dyDescent="0.3">
      <c r="A656" s="5"/>
      <c r="B656" s="29"/>
      <c r="C656" s="51"/>
      <c r="D656" s="29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5.75" customHeight="1" x14ac:dyDescent="0.3">
      <c r="A657" s="5"/>
      <c r="B657" s="29"/>
      <c r="C657" s="51"/>
      <c r="D657" s="29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5.75" customHeight="1" x14ac:dyDescent="0.3">
      <c r="A658" s="5"/>
      <c r="B658" s="29"/>
      <c r="C658" s="51"/>
      <c r="D658" s="29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5.75" customHeight="1" x14ac:dyDescent="0.3">
      <c r="A659" s="5"/>
      <c r="B659" s="29"/>
      <c r="C659" s="51"/>
      <c r="D659" s="29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5.75" customHeight="1" x14ac:dyDescent="0.3">
      <c r="A660" s="5"/>
      <c r="B660" s="29"/>
      <c r="C660" s="51"/>
      <c r="D660" s="29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5.75" customHeight="1" x14ac:dyDescent="0.3">
      <c r="A661" s="5"/>
      <c r="B661" s="29"/>
      <c r="C661" s="51"/>
      <c r="D661" s="29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5.75" customHeight="1" x14ac:dyDescent="0.3">
      <c r="A662" s="5"/>
      <c r="B662" s="29"/>
      <c r="C662" s="51"/>
      <c r="D662" s="29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5.75" customHeight="1" x14ac:dyDescent="0.3">
      <c r="A663" s="5"/>
      <c r="B663" s="29"/>
      <c r="C663" s="51"/>
      <c r="D663" s="29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5.75" customHeight="1" x14ac:dyDescent="0.3">
      <c r="A664" s="5"/>
      <c r="B664" s="29"/>
      <c r="C664" s="51"/>
      <c r="D664" s="29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5.75" customHeight="1" x14ac:dyDescent="0.3">
      <c r="A665" s="5"/>
      <c r="B665" s="29"/>
      <c r="C665" s="51"/>
      <c r="D665" s="29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5.75" customHeight="1" x14ac:dyDescent="0.3">
      <c r="A666" s="5"/>
      <c r="B666" s="29"/>
      <c r="C666" s="51"/>
      <c r="D666" s="29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5.75" customHeight="1" x14ac:dyDescent="0.3">
      <c r="A667" s="5"/>
      <c r="B667" s="29"/>
      <c r="C667" s="51"/>
      <c r="D667" s="29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5.75" customHeight="1" x14ac:dyDescent="0.3">
      <c r="A668" s="5"/>
      <c r="B668" s="29"/>
      <c r="C668" s="51"/>
      <c r="D668" s="29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5.75" customHeight="1" x14ac:dyDescent="0.3">
      <c r="A669" s="5"/>
      <c r="B669" s="29"/>
      <c r="C669" s="51"/>
      <c r="D669" s="29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5.75" customHeight="1" x14ac:dyDescent="0.3">
      <c r="A670" s="5"/>
      <c r="B670" s="29"/>
      <c r="C670" s="51"/>
      <c r="D670" s="29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5.75" customHeight="1" x14ac:dyDescent="0.3">
      <c r="A671" s="5"/>
      <c r="B671" s="29"/>
      <c r="C671" s="51"/>
      <c r="D671" s="29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5.75" customHeight="1" x14ac:dyDescent="0.3">
      <c r="A672" s="5"/>
      <c r="B672" s="29"/>
      <c r="C672" s="51"/>
      <c r="D672" s="29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5.75" customHeight="1" x14ac:dyDescent="0.3">
      <c r="A673" s="5"/>
      <c r="B673" s="29"/>
      <c r="C673" s="51"/>
      <c r="D673" s="29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5.75" customHeight="1" x14ac:dyDescent="0.3">
      <c r="A674" s="5"/>
      <c r="B674" s="29"/>
      <c r="C674" s="51"/>
      <c r="D674" s="29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5.75" customHeight="1" x14ac:dyDescent="0.3">
      <c r="A675" s="5"/>
      <c r="B675" s="29"/>
      <c r="C675" s="51"/>
      <c r="D675" s="29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5.75" customHeight="1" x14ac:dyDescent="0.3">
      <c r="A676" s="5"/>
      <c r="B676" s="29"/>
      <c r="C676" s="51"/>
      <c r="D676" s="29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5.75" customHeight="1" x14ac:dyDescent="0.3">
      <c r="A677" s="5"/>
      <c r="B677" s="29"/>
      <c r="C677" s="51"/>
      <c r="D677" s="29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5.75" customHeight="1" x14ac:dyDescent="0.3">
      <c r="A678" s="5"/>
      <c r="B678" s="29"/>
      <c r="C678" s="51"/>
      <c r="D678" s="29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5.75" customHeight="1" x14ac:dyDescent="0.3">
      <c r="A679" s="5"/>
      <c r="B679" s="29"/>
      <c r="C679" s="51"/>
      <c r="D679" s="29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5.75" customHeight="1" x14ac:dyDescent="0.3">
      <c r="A680" s="5"/>
      <c r="B680" s="29"/>
      <c r="C680" s="51"/>
      <c r="D680" s="29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5.75" customHeight="1" x14ac:dyDescent="0.3">
      <c r="A681" s="5"/>
      <c r="B681" s="29"/>
      <c r="C681" s="51"/>
      <c r="D681" s="29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5.75" customHeight="1" x14ac:dyDescent="0.3">
      <c r="A682" s="5"/>
      <c r="B682" s="29"/>
      <c r="C682" s="51"/>
      <c r="D682" s="29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5.75" customHeight="1" x14ac:dyDescent="0.3">
      <c r="A683" s="5"/>
      <c r="B683" s="29"/>
      <c r="C683" s="51"/>
      <c r="D683" s="29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5.75" customHeight="1" x14ac:dyDescent="0.3">
      <c r="A684" s="5"/>
      <c r="B684" s="29"/>
      <c r="C684" s="51"/>
      <c r="D684" s="29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5.75" customHeight="1" x14ac:dyDescent="0.3">
      <c r="A685" s="5"/>
      <c r="B685" s="29"/>
      <c r="C685" s="51"/>
      <c r="D685" s="29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5.75" customHeight="1" x14ac:dyDescent="0.3">
      <c r="A686" s="5"/>
      <c r="B686" s="29"/>
      <c r="C686" s="51"/>
      <c r="D686" s="29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5.75" customHeight="1" x14ac:dyDescent="0.3">
      <c r="A687" s="5"/>
      <c r="B687" s="29"/>
      <c r="C687" s="51"/>
      <c r="D687" s="29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5.75" customHeight="1" x14ac:dyDescent="0.3">
      <c r="A688" s="5"/>
      <c r="B688" s="29"/>
      <c r="C688" s="51"/>
      <c r="D688" s="29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5.75" customHeight="1" x14ac:dyDescent="0.3">
      <c r="A689" s="5"/>
      <c r="B689" s="29"/>
      <c r="C689" s="51"/>
      <c r="D689" s="29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5.75" customHeight="1" x14ac:dyDescent="0.3">
      <c r="A690" s="5"/>
      <c r="B690" s="29"/>
      <c r="C690" s="51"/>
      <c r="D690" s="29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5.75" customHeight="1" x14ac:dyDescent="0.3">
      <c r="A691" s="5"/>
      <c r="B691" s="29"/>
      <c r="C691" s="51"/>
      <c r="D691" s="29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5.75" customHeight="1" x14ac:dyDescent="0.3">
      <c r="A692" s="5"/>
      <c r="B692" s="29"/>
      <c r="C692" s="51"/>
      <c r="D692" s="29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5.75" customHeight="1" x14ac:dyDescent="0.3">
      <c r="A693" s="5"/>
      <c r="B693" s="29"/>
      <c r="C693" s="51"/>
      <c r="D693" s="29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5.75" customHeight="1" x14ac:dyDescent="0.3">
      <c r="A694" s="5"/>
      <c r="B694" s="29"/>
      <c r="C694" s="51"/>
      <c r="D694" s="29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5.75" customHeight="1" x14ac:dyDescent="0.3">
      <c r="A695" s="5"/>
      <c r="B695" s="29"/>
      <c r="C695" s="51"/>
      <c r="D695" s="29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5.75" customHeight="1" x14ac:dyDescent="0.3">
      <c r="A696" s="5"/>
      <c r="B696" s="29"/>
      <c r="C696" s="51"/>
      <c r="D696" s="29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5.75" customHeight="1" x14ac:dyDescent="0.3">
      <c r="A697" s="5"/>
      <c r="B697" s="29"/>
      <c r="C697" s="51"/>
      <c r="D697" s="29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5.75" customHeight="1" x14ac:dyDescent="0.3">
      <c r="A698" s="5"/>
      <c r="B698" s="29"/>
      <c r="C698" s="51"/>
      <c r="D698" s="29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5.75" customHeight="1" x14ac:dyDescent="0.3">
      <c r="A699" s="5"/>
      <c r="B699" s="29"/>
      <c r="C699" s="51"/>
      <c r="D699" s="29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5.75" customHeight="1" x14ac:dyDescent="0.3">
      <c r="A700" s="5"/>
      <c r="B700" s="29"/>
      <c r="C700" s="51"/>
      <c r="D700" s="29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5.75" customHeight="1" x14ac:dyDescent="0.3">
      <c r="A701" s="5"/>
      <c r="B701" s="29"/>
      <c r="C701" s="51"/>
      <c r="D701" s="29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5.75" customHeight="1" x14ac:dyDescent="0.3">
      <c r="A702" s="5"/>
      <c r="B702" s="29"/>
      <c r="C702" s="51"/>
      <c r="D702" s="29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5.75" customHeight="1" x14ac:dyDescent="0.3">
      <c r="A703" s="5"/>
      <c r="B703" s="29"/>
      <c r="C703" s="51"/>
      <c r="D703" s="29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5.75" customHeight="1" x14ac:dyDescent="0.3">
      <c r="A704" s="5"/>
      <c r="B704" s="29"/>
      <c r="C704" s="51"/>
      <c r="D704" s="29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5.75" customHeight="1" x14ac:dyDescent="0.3">
      <c r="A705" s="5"/>
      <c r="B705" s="29"/>
      <c r="C705" s="51"/>
      <c r="D705" s="29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5.75" customHeight="1" x14ac:dyDescent="0.3">
      <c r="A706" s="5"/>
      <c r="B706" s="29"/>
      <c r="C706" s="51"/>
      <c r="D706" s="29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5.75" customHeight="1" x14ac:dyDescent="0.3">
      <c r="A707" s="5"/>
      <c r="B707" s="29"/>
      <c r="C707" s="51"/>
      <c r="D707" s="29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5.75" customHeight="1" x14ac:dyDescent="0.3">
      <c r="A708" s="5"/>
      <c r="B708" s="29"/>
      <c r="C708" s="51"/>
      <c r="D708" s="29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5.75" customHeight="1" x14ac:dyDescent="0.3">
      <c r="A709" s="5"/>
      <c r="B709" s="29"/>
      <c r="C709" s="51"/>
      <c r="D709" s="29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5.75" customHeight="1" x14ac:dyDescent="0.3">
      <c r="A710" s="5"/>
      <c r="B710" s="29"/>
      <c r="C710" s="51"/>
      <c r="D710" s="29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5.75" customHeight="1" x14ac:dyDescent="0.3">
      <c r="A711" s="5"/>
      <c r="B711" s="29"/>
      <c r="C711" s="51"/>
      <c r="D711" s="29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5.75" customHeight="1" x14ac:dyDescent="0.3">
      <c r="A712" s="5"/>
      <c r="B712" s="29"/>
      <c r="C712" s="51"/>
      <c r="D712" s="29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5.75" customHeight="1" x14ac:dyDescent="0.3">
      <c r="A713" s="5"/>
      <c r="B713" s="29"/>
      <c r="C713" s="51"/>
      <c r="D713" s="29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5.75" customHeight="1" x14ac:dyDescent="0.3">
      <c r="A714" s="5"/>
      <c r="B714" s="29"/>
      <c r="C714" s="51"/>
      <c r="D714" s="29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5.75" customHeight="1" x14ac:dyDescent="0.3">
      <c r="A715" s="5"/>
      <c r="B715" s="29"/>
      <c r="C715" s="51"/>
      <c r="D715" s="29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5.75" customHeight="1" x14ac:dyDescent="0.3">
      <c r="A716" s="5"/>
      <c r="B716" s="29"/>
      <c r="C716" s="51"/>
      <c r="D716" s="29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5.75" customHeight="1" x14ac:dyDescent="0.3">
      <c r="A717" s="5"/>
      <c r="B717" s="29"/>
      <c r="C717" s="51"/>
      <c r="D717" s="29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5.75" customHeight="1" x14ac:dyDescent="0.3">
      <c r="A718" s="5"/>
      <c r="B718" s="29"/>
      <c r="C718" s="51"/>
      <c r="D718" s="29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5.75" customHeight="1" x14ac:dyDescent="0.3">
      <c r="A719" s="5"/>
      <c r="B719" s="29"/>
      <c r="C719" s="51"/>
      <c r="D719" s="29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5.75" customHeight="1" x14ac:dyDescent="0.3">
      <c r="A720" s="5"/>
      <c r="B720" s="29"/>
      <c r="C720" s="51"/>
      <c r="D720" s="29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5.75" customHeight="1" x14ac:dyDescent="0.3">
      <c r="A721" s="5"/>
      <c r="B721" s="29"/>
      <c r="C721" s="51"/>
      <c r="D721" s="29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5.75" customHeight="1" x14ac:dyDescent="0.3">
      <c r="A722" s="5"/>
      <c r="B722" s="29"/>
      <c r="C722" s="51"/>
      <c r="D722" s="29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5.75" customHeight="1" x14ac:dyDescent="0.3">
      <c r="A723" s="5"/>
      <c r="B723" s="29"/>
      <c r="C723" s="51"/>
      <c r="D723" s="29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5.75" customHeight="1" x14ac:dyDescent="0.3">
      <c r="A724" s="5"/>
      <c r="B724" s="29"/>
      <c r="C724" s="51"/>
      <c r="D724" s="29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5.75" customHeight="1" x14ac:dyDescent="0.3">
      <c r="A725" s="5"/>
      <c r="B725" s="29"/>
      <c r="C725" s="51"/>
      <c r="D725" s="29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5.75" customHeight="1" x14ac:dyDescent="0.3">
      <c r="A726" s="5"/>
      <c r="B726" s="29"/>
      <c r="C726" s="51"/>
      <c r="D726" s="29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5.75" customHeight="1" x14ac:dyDescent="0.3">
      <c r="A727" s="5"/>
      <c r="B727" s="29"/>
      <c r="C727" s="51"/>
      <c r="D727" s="29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5.75" customHeight="1" x14ac:dyDescent="0.3">
      <c r="A728" s="5"/>
      <c r="B728" s="29"/>
      <c r="C728" s="51"/>
      <c r="D728" s="29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5.75" customHeight="1" x14ac:dyDescent="0.3">
      <c r="A729" s="5"/>
      <c r="B729" s="29"/>
      <c r="C729" s="51"/>
      <c r="D729" s="29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5.75" customHeight="1" x14ac:dyDescent="0.3">
      <c r="A730" s="5"/>
      <c r="B730" s="29"/>
      <c r="C730" s="51"/>
      <c r="D730" s="29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5.75" customHeight="1" x14ac:dyDescent="0.3">
      <c r="A731" s="5"/>
      <c r="B731" s="29"/>
      <c r="C731" s="51"/>
      <c r="D731" s="29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5.75" customHeight="1" x14ac:dyDescent="0.3">
      <c r="A732" s="5"/>
      <c r="B732" s="29"/>
      <c r="C732" s="51"/>
      <c r="D732" s="29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5.75" customHeight="1" x14ac:dyDescent="0.3">
      <c r="A733" s="5"/>
      <c r="B733" s="29"/>
      <c r="C733" s="51"/>
      <c r="D733" s="29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5.75" customHeight="1" x14ac:dyDescent="0.3">
      <c r="A734" s="5"/>
      <c r="B734" s="29"/>
      <c r="C734" s="51"/>
      <c r="D734" s="29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5.75" customHeight="1" x14ac:dyDescent="0.3">
      <c r="A735" s="5"/>
      <c r="B735" s="29"/>
      <c r="C735" s="51"/>
      <c r="D735" s="29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5.75" customHeight="1" x14ac:dyDescent="0.3">
      <c r="A736" s="5"/>
      <c r="B736" s="29"/>
      <c r="C736" s="51"/>
      <c r="D736" s="29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5.75" customHeight="1" x14ac:dyDescent="0.3">
      <c r="A737" s="5"/>
      <c r="B737" s="29"/>
      <c r="C737" s="51"/>
      <c r="D737" s="29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5.75" customHeight="1" x14ac:dyDescent="0.3">
      <c r="A738" s="5"/>
      <c r="B738" s="29"/>
      <c r="C738" s="51"/>
      <c r="D738" s="29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5.75" customHeight="1" x14ac:dyDescent="0.3">
      <c r="A739" s="5"/>
      <c r="B739" s="29"/>
      <c r="C739" s="51"/>
      <c r="D739" s="29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5.75" customHeight="1" x14ac:dyDescent="0.3">
      <c r="A740" s="5"/>
      <c r="B740" s="29"/>
      <c r="C740" s="51"/>
      <c r="D740" s="29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5.75" customHeight="1" x14ac:dyDescent="0.3">
      <c r="A741" s="5"/>
      <c r="B741" s="29"/>
      <c r="C741" s="51"/>
      <c r="D741" s="29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5.75" customHeight="1" x14ac:dyDescent="0.3">
      <c r="A742" s="5"/>
      <c r="B742" s="29"/>
      <c r="C742" s="51"/>
      <c r="D742" s="29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5.75" customHeight="1" x14ac:dyDescent="0.3">
      <c r="A743" s="5"/>
      <c r="B743" s="29"/>
      <c r="C743" s="51"/>
      <c r="D743" s="29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5.75" customHeight="1" x14ac:dyDescent="0.3">
      <c r="A744" s="5"/>
      <c r="B744" s="29"/>
      <c r="C744" s="51"/>
      <c r="D744" s="29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5.75" customHeight="1" x14ac:dyDescent="0.3">
      <c r="A745" s="5"/>
      <c r="B745" s="29"/>
      <c r="C745" s="51"/>
      <c r="D745" s="29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5.75" customHeight="1" x14ac:dyDescent="0.3">
      <c r="A746" s="5"/>
      <c r="B746" s="29"/>
      <c r="C746" s="51"/>
      <c r="D746" s="29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5.75" customHeight="1" x14ac:dyDescent="0.3">
      <c r="A747" s="5"/>
      <c r="B747" s="29"/>
      <c r="C747" s="51"/>
      <c r="D747" s="29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5.75" customHeight="1" x14ac:dyDescent="0.3">
      <c r="A748" s="5"/>
      <c r="B748" s="29"/>
      <c r="C748" s="51"/>
      <c r="D748" s="29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5.75" customHeight="1" x14ac:dyDescent="0.3">
      <c r="A749" s="5"/>
      <c r="B749" s="29"/>
      <c r="C749" s="51"/>
      <c r="D749" s="29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5.75" customHeight="1" x14ac:dyDescent="0.3">
      <c r="A750" s="5"/>
      <c r="B750" s="29"/>
      <c r="C750" s="51"/>
      <c r="D750" s="29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5.75" customHeight="1" x14ac:dyDescent="0.3">
      <c r="A751" s="5"/>
      <c r="B751" s="29"/>
      <c r="C751" s="51"/>
      <c r="D751" s="29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5.75" customHeight="1" x14ac:dyDescent="0.3">
      <c r="A752" s="5"/>
      <c r="B752" s="29"/>
      <c r="C752" s="51"/>
      <c r="D752" s="29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5.75" customHeight="1" x14ac:dyDescent="0.3">
      <c r="A753" s="5"/>
      <c r="B753" s="29"/>
      <c r="C753" s="51"/>
      <c r="D753" s="29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5.75" customHeight="1" x14ac:dyDescent="0.3">
      <c r="A754" s="5"/>
      <c r="B754" s="29"/>
      <c r="C754" s="51"/>
      <c r="D754" s="29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5.75" customHeight="1" x14ac:dyDescent="0.3">
      <c r="A755" s="5"/>
      <c r="B755" s="29"/>
      <c r="C755" s="51"/>
      <c r="D755" s="29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5.75" customHeight="1" x14ac:dyDescent="0.3">
      <c r="A756" s="5"/>
      <c r="B756" s="29"/>
      <c r="C756" s="51"/>
      <c r="D756" s="29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5.75" customHeight="1" x14ac:dyDescent="0.3">
      <c r="A757" s="5"/>
      <c r="B757" s="29"/>
      <c r="C757" s="51"/>
      <c r="D757" s="29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5.75" customHeight="1" x14ac:dyDescent="0.3">
      <c r="A758" s="5"/>
      <c r="B758" s="29"/>
      <c r="C758" s="51"/>
      <c r="D758" s="29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5.75" customHeight="1" x14ac:dyDescent="0.3">
      <c r="A759" s="5"/>
      <c r="B759" s="29"/>
      <c r="C759" s="51"/>
      <c r="D759" s="29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5.75" customHeight="1" x14ac:dyDescent="0.3">
      <c r="A760" s="5"/>
      <c r="B760" s="29"/>
      <c r="C760" s="51"/>
      <c r="D760" s="29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5.75" customHeight="1" x14ac:dyDescent="0.3">
      <c r="A761" s="5"/>
      <c r="B761" s="29"/>
      <c r="C761" s="51"/>
      <c r="D761" s="29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5.75" customHeight="1" x14ac:dyDescent="0.3">
      <c r="A762" s="5"/>
      <c r="B762" s="29"/>
      <c r="C762" s="51"/>
      <c r="D762" s="29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5.75" customHeight="1" x14ac:dyDescent="0.3">
      <c r="A763" s="5"/>
      <c r="B763" s="29"/>
      <c r="C763" s="51"/>
      <c r="D763" s="29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5.75" customHeight="1" x14ac:dyDescent="0.3">
      <c r="A764" s="5"/>
      <c r="B764" s="29"/>
      <c r="C764" s="51"/>
      <c r="D764" s="29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5.75" customHeight="1" x14ac:dyDescent="0.3">
      <c r="A765" s="5"/>
      <c r="B765" s="29"/>
      <c r="C765" s="51"/>
      <c r="D765" s="29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5.75" customHeight="1" x14ac:dyDescent="0.3">
      <c r="A766" s="5"/>
      <c r="B766" s="29"/>
      <c r="C766" s="51"/>
      <c r="D766" s="29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5.75" customHeight="1" x14ac:dyDescent="0.3">
      <c r="A767" s="5"/>
      <c r="B767" s="29"/>
      <c r="C767" s="51"/>
      <c r="D767" s="29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5.75" customHeight="1" x14ac:dyDescent="0.3">
      <c r="A768" s="5"/>
      <c r="B768" s="29"/>
      <c r="C768" s="51"/>
      <c r="D768" s="29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5.75" customHeight="1" x14ac:dyDescent="0.3">
      <c r="A769" s="5"/>
      <c r="B769" s="29"/>
      <c r="C769" s="51"/>
      <c r="D769" s="29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5.75" customHeight="1" x14ac:dyDescent="0.3">
      <c r="A770" s="5"/>
      <c r="B770" s="29"/>
      <c r="C770" s="51"/>
      <c r="D770" s="29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5.75" customHeight="1" x14ac:dyDescent="0.3">
      <c r="A771" s="5"/>
      <c r="B771" s="29"/>
      <c r="C771" s="51"/>
      <c r="D771" s="29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5.75" customHeight="1" x14ac:dyDescent="0.3">
      <c r="A772" s="5"/>
      <c r="B772" s="29"/>
      <c r="C772" s="51"/>
      <c r="D772" s="29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5.75" customHeight="1" x14ac:dyDescent="0.3">
      <c r="A773" s="5"/>
      <c r="B773" s="29"/>
      <c r="C773" s="51"/>
      <c r="D773" s="29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5.75" customHeight="1" x14ac:dyDescent="0.3">
      <c r="A774" s="5"/>
      <c r="B774" s="29"/>
      <c r="C774" s="51"/>
      <c r="D774" s="29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5.75" customHeight="1" x14ac:dyDescent="0.3">
      <c r="A775" s="5"/>
      <c r="B775" s="29"/>
      <c r="C775" s="51"/>
      <c r="D775" s="29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5.75" customHeight="1" x14ac:dyDescent="0.3">
      <c r="A776" s="5"/>
      <c r="B776" s="29"/>
      <c r="C776" s="51"/>
      <c r="D776" s="29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5.75" customHeight="1" x14ac:dyDescent="0.3">
      <c r="A777" s="5"/>
      <c r="B777" s="29"/>
      <c r="C777" s="51"/>
      <c r="D777" s="29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5.75" customHeight="1" x14ac:dyDescent="0.3">
      <c r="A778" s="5"/>
      <c r="B778" s="29"/>
      <c r="C778" s="51"/>
      <c r="D778" s="29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5.75" customHeight="1" x14ac:dyDescent="0.3">
      <c r="A779" s="5"/>
      <c r="B779" s="29"/>
      <c r="C779" s="51"/>
      <c r="D779" s="29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5.75" customHeight="1" x14ac:dyDescent="0.3">
      <c r="A780" s="5"/>
      <c r="B780" s="29"/>
      <c r="C780" s="51"/>
      <c r="D780" s="29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5.75" customHeight="1" x14ac:dyDescent="0.3">
      <c r="A781" s="5"/>
      <c r="B781" s="29"/>
      <c r="C781" s="51"/>
      <c r="D781" s="29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5.75" customHeight="1" x14ac:dyDescent="0.3">
      <c r="A782" s="5"/>
      <c r="B782" s="29"/>
      <c r="C782" s="51"/>
      <c r="D782" s="29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5.75" customHeight="1" x14ac:dyDescent="0.3">
      <c r="A783" s="5"/>
      <c r="B783" s="29"/>
      <c r="C783" s="51"/>
      <c r="D783" s="29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5.75" customHeight="1" x14ac:dyDescent="0.3">
      <c r="A784" s="5"/>
      <c r="B784" s="29"/>
      <c r="C784" s="51"/>
      <c r="D784" s="29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5.75" customHeight="1" x14ac:dyDescent="0.3">
      <c r="A785" s="5"/>
      <c r="B785" s="29"/>
      <c r="C785" s="51"/>
      <c r="D785" s="29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5.75" customHeight="1" x14ac:dyDescent="0.3">
      <c r="A786" s="5"/>
      <c r="B786" s="29"/>
      <c r="C786" s="51"/>
      <c r="D786" s="29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5.75" customHeight="1" x14ac:dyDescent="0.3">
      <c r="A787" s="5"/>
      <c r="B787" s="29"/>
      <c r="C787" s="51"/>
      <c r="D787" s="29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5.75" customHeight="1" x14ac:dyDescent="0.3">
      <c r="A788" s="5"/>
      <c r="B788" s="29"/>
      <c r="C788" s="51"/>
      <c r="D788" s="29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5.75" customHeight="1" x14ac:dyDescent="0.3">
      <c r="A789" s="5"/>
      <c r="B789" s="29"/>
      <c r="C789" s="51"/>
      <c r="D789" s="29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5.75" customHeight="1" x14ac:dyDescent="0.3">
      <c r="A790" s="5"/>
      <c r="B790" s="29"/>
      <c r="C790" s="51"/>
      <c r="D790" s="29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5.75" customHeight="1" x14ac:dyDescent="0.3">
      <c r="A791" s="5"/>
      <c r="B791" s="29"/>
      <c r="C791" s="51"/>
      <c r="D791" s="29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5.75" customHeight="1" x14ac:dyDescent="0.3">
      <c r="A792" s="5"/>
      <c r="B792" s="29"/>
      <c r="C792" s="51"/>
      <c r="D792" s="29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5.75" customHeight="1" x14ac:dyDescent="0.3">
      <c r="A793" s="5"/>
      <c r="B793" s="29"/>
      <c r="C793" s="51"/>
      <c r="D793" s="29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5.75" customHeight="1" x14ac:dyDescent="0.3">
      <c r="A794" s="5"/>
      <c r="B794" s="29"/>
      <c r="C794" s="51"/>
      <c r="D794" s="29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5.75" customHeight="1" x14ac:dyDescent="0.3">
      <c r="A795" s="5"/>
      <c r="B795" s="29"/>
      <c r="C795" s="51"/>
      <c r="D795" s="29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5.75" customHeight="1" x14ac:dyDescent="0.3">
      <c r="A796" s="5"/>
      <c r="B796" s="29"/>
      <c r="C796" s="51"/>
      <c r="D796" s="29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5.75" customHeight="1" x14ac:dyDescent="0.3">
      <c r="A797" s="5"/>
      <c r="B797" s="29"/>
      <c r="C797" s="51"/>
      <c r="D797" s="29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5.75" customHeight="1" x14ac:dyDescent="0.3">
      <c r="A798" s="5"/>
      <c r="B798" s="29"/>
      <c r="C798" s="51"/>
      <c r="D798" s="29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5.75" customHeight="1" x14ac:dyDescent="0.3">
      <c r="A799" s="5"/>
      <c r="B799" s="29"/>
      <c r="C799" s="51"/>
      <c r="D799" s="29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5.75" customHeight="1" x14ac:dyDescent="0.3">
      <c r="A800" s="5"/>
      <c r="B800" s="29"/>
      <c r="C800" s="51"/>
      <c r="D800" s="29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5.75" customHeight="1" x14ac:dyDescent="0.3">
      <c r="A801" s="5"/>
      <c r="B801" s="29"/>
      <c r="C801" s="51"/>
      <c r="D801" s="29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5.75" customHeight="1" x14ac:dyDescent="0.3">
      <c r="A802" s="5"/>
      <c r="B802" s="29"/>
      <c r="C802" s="51"/>
      <c r="D802" s="29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5.75" customHeight="1" x14ac:dyDescent="0.3">
      <c r="A803" s="5"/>
      <c r="B803" s="29"/>
      <c r="C803" s="51"/>
      <c r="D803" s="29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5.75" customHeight="1" x14ac:dyDescent="0.3">
      <c r="A804" s="5"/>
      <c r="B804" s="29"/>
      <c r="C804" s="51"/>
      <c r="D804" s="29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5.75" customHeight="1" x14ac:dyDescent="0.3">
      <c r="A805" s="5"/>
      <c r="B805" s="29"/>
      <c r="C805" s="51"/>
      <c r="D805" s="29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5.75" customHeight="1" x14ac:dyDescent="0.3">
      <c r="A806" s="5"/>
      <c r="B806" s="29"/>
      <c r="C806" s="51"/>
      <c r="D806" s="29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5.75" customHeight="1" x14ac:dyDescent="0.3">
      <c r="A807" s="5"/>
      <c r="B807" s="29"/>
      <c r="C807" s="51"/>
      <c r="D807" s="29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5.75" customHeight="1" x14ac:dyDescent="0.3">
      <c r="A808" s="5"/>
      <c r="B808" s="29"/>
      <c r="C808" s="51"/>
      <c r="D808" s="29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5.75" customHeight="1" x14ac:dyDescent="0.3">
      <c r="A809" s="5"/>
      <c r="B809" s="29"/>
      <c r="C809" s="51"/>
      <c r="D809" s="29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5.75" customHeight="1" x14ac:dyDescent="0.3">
      <c r="A810" s="5"/>
      <c r="B810" s="29"/>
      <c r="C810" s="51"/>
      <c r="D810" s="29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5.75" customHeight="1" x14ac:dyDescent="0.3">
      <c r="A811" s="5"/>
      <c r="B811" s="29"/>
      <c r="C811" s="51"/>
      <c r="D811" s="29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5.75" customHeight="1" x14ac:dyDescent="0.3">
      <c r="A812" s="5"/>
      <c r="B812" s="29"/>
      <c r="C812" s="51"/>
      <c r="D812" s="29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5.75" customHeight="1" x14ac:dyDescent="0.3">
      <c r="A813" s="5"/>
      <c r="B813" s="29"/>
      <c r="C813" s="51"/>
      <c r="D813" s="29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5.75" customHeight="1" x14ac:dyDescent="0.3">
      <c r="A814" s="5"/>
      <c r="B814" s="29"/>
      <c r="C814" s="51"/>
      <c r="D814" s="29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5.75" customHeight="1" x14ac:dyDescent="0.3">
      <c r="A815" s="5"/>
      <c r="B815" s="29"/>
      <c r="C815" s="51"/>
      <c r="D815" s="29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5.75" customHeight="1" x14ac:dyDescent="0.3">
      <c r="A816" s="5"/>
      <c r="B816" s="29"/>
      <c r="C816" s="51"/>
      <c r="D816" s="29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5.75" customHeight="1" x14ac:dyDescent="0.3">
      <c r="A817" s="5"/>
      <c r="B817" s="29"/>
      <c r="C817" s="51"/>
      <c r="D817" s="29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5.75" customHeight="1" x14ac:dyDescent="0.3">
      <c r="A818" s="5"/>
      <c r="B818" s="29"/>
      <c r="C818" s="51"/>
      <c r="D818" s="29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5.75" customHeight="1" x14ac:dyDescent="0.3">
      <c r="A819" s="5"/>
      <c r="B819" s="29"/>
      <c r="C819" s="51"/>
      <c r="D819" s="29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5.75" customHeight="1" x14ac:dyDescent="0.3">
      <c r="A820" s="5"/>
      <c r="B820" s="29"/>
      <c r="C820" s="51"/>
      <c r="D820" s="29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5.75" customHeight="1" x14ac:dyDescent="0.3">
      <c r="A821" s="5"/>
      <c r="B821" s="29"/>
      <c r="C821" s="51"/>
      <c r="D821" s="29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5.75" customHeight="1" x14ac:dyDescent="0.3">
      <c r="A822" s="5"/>
      <c r="B822" s="29"/>
      <c r="C822" s="51"/>
      <c r="D822" s="29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5.75" customHeight="1" x14ac:dyDescent="0.3">
      <c r="A823" s="5"/>
      <c r="B823" s="29"/>
      <c r="C823" s="51"/>
      <c r="D823" s="29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5.75" customHeight="1" x14ac:dyDescent="0.3">
      <c r="A824" s="5"/>
      <c r="B824" s="29"/>
      <c r="C824" s="51"/>
      <c r="D824" s="29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5.75" customHeight="1" x14ac:dyDescent="0.3">
      <c r="A825" s="5"/>
      <c r="B825" s="29"/>
      <c r="C825" s="51"/>
      <c r="D825" s="29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5.75" customHeight="1" x14ac:dyDescent="0.3">
      <c r="A826" s="5"/>
      <c r="B826" s="29"/>
      <c r="C826" s="51"/>
      <c r="D826" s="29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5.75" customHeight="1" x14ac:dyDescent="0.3">
      <c r="A827" s="5"/>
      <c r="B827" s="29"/>
      <c r="C827" s="51"/>
      <c r="D827" s="29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5.75" customHeight="1" x14ac:dyDescent="0.3">
      <c r="A828" s="5"/>
      <c r="B828" s="29"/>
      <c r="C828" s="51"/>
      <c r="D828" s="29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5.75" customHeight="1" x14ac:dyDescent="0.3">
      <c r="A829" s="5"/>
      <c r="B829" s="29"/>
      <c r="C829" s="51"/>
      <c r="D829" s="29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5.75" customHeight="1" x14ac:dyDescent="0.3">
      <c r="A830" s="5"/>
      <c r="B830" s="29"/>
      <c r="C830" s="51"/>
      <c r="D830" s="29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5.75" customHeight="1" x14ac:dyDescent="0.3">
      <c r="A831" s="5"/>
      <c r="B831" s="29"/>
      <c r="C831" s="51"/>
      <c r="D831" s="29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5.75" customHeight="1" x14ac:dyDescent="0.3">
      <c r="A832" s="5"/>
      <c r="B832" s="29"/>
      <c r="C832" s="51"/>
      <c r="D832" s="29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5.75" customHeight="1" x14ac:dyDescent="0.3">
      <c r="A833" s="5"/>
      <c r="B833" s="29"/>
      <c r="C833" s="51"/>
      <c r="D833" s="29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5.75" customHeight="1" x14ac:dyDescent="0.3">
      <c r="A834" s="5"/>
      <c r="B834" s="29"/>
      <c r="C834" s="51"/>
      <c r="D834" s="29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5.75" customHeight="1" x14ac:dyDescent="0.3">
      <c r="A835" s="5"/>
      <c r="B835" s="29"/>
      <c r="C835" s="51"/>
      <c r="D835" s="29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5.75" customHeight="1" x14ac:dyDescent="0.3">
      <c r="A836" s="5"/>
      <c r="B836" s="29"/>
      <c r="C836" s="51"/>
      <c r="D836" s="29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5.75" customHeight="1" x14ac:dyDescent="0.3">
      <c r="A837" s="5"/>
      <c r="B837" s="29"/>
      <c r="C837" s="51"/>
      <c r="D837" s="29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5.75" customHeight="1" x14ac:dyDescent="0.3">
      <c r="A838" s="5"/>
      <c r="B838" s="29"/>
      <c r="C838" s="51"/>
      <c r="D838" s="29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5.75" customHeight="1" x14ac:dyDescent="0.3">
      <c r="A839" s="5"/>
      <c r="B839" s="29"/>
      <c r="C839" s="51"/>
      <c r="D839" s="29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5.75" customHeight="1" x14ac:dyDescent="0.3">
      <c r="A840" s="5"/>
      <c r="B840" s="29"/>
      <c r="C840" s="51"/>
      <c r="D840" s="29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5.75" customHeight="1" x14ac:dyDescent="0.3">
      <c r="A841" s="5"/>
      <c r="B841" s="29"/>
      <c r="C841" s="51"/>
      <c r="D841" s="29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5.75" customHeight="1" x14ac:dyDescent="0.3">
      <c r="A842" s="5"/>
      <c r="B842" s="29"/>
      <c r="C842" s="51"/>
      <c r="D842" s="29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5.75" customHeight="1" x14ac:dyDescent="0.3">
      <c r="A843" s="5"/>
      <c r="B843" s="29"/>
      <c r="C843" s="51"/>
      <c r="D843" s="29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5.75" customHeight="1" x14ac:dyDescent="0.3">
      <c r="A844" s="5"/>
      <c r="B844" s="29"/>
      <c r="C844" s="51"/>
      <c r="D844" s="29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5.75" customHeight="1" x14ac:dyDescent="0.3">
      <c r="A845" s="5"/>
      <c r="B845" s="29"/>
      <c r="C845" s="51"/>
      <c r="D845" s="29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5.75" customHeight="1" x14ac:dyDescent="0.3">
      <c r="A846" s="5"/>
      <c r="B846" s="29"/>
      <c r="C846" s="51"/>
      <c r="D846" s="29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5.75" customHeight="1" x14ac:dyDescent="0.3">
      <c r="A847" s="5"/>
      <c r="B847" s="29"/>
      <c r="C847" s="51"/>
      <c r="D847" s="29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5.75" customHeight="1" x14ac:dyDescent="0.3">
      <c r="A848" s="5"/>
      <c r="B848" s="29"/>
      <c r="C848" s="51"/>
      <c r="D848" s="29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5.75" customHeight="1" x14ac:dyDescent="0.3">
      <c r="A849" s="5"/>
      <c r="B849" s="29"/>
      <c r="C849" s="51"/>
      <c r="D849" s="29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5.75" customHeight="1" x14ac:dyDescent="0.3">
      <c r="A850" s="5"/>
      <c r="B850" s="29"/>
      <c r="C850" s="51"/>
      <c r="D850" s="29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15.75" customHeight="1" x14ac:dyDescent="0.3">
      <c r="A851" s="5"/>
      <c r="B851" s="29"/>
      <c r="C851" s="51"/>
      <c r="D851" s="29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15.75" customHeight="1" x14ac:dyDescent="0.3">
      <c r="A852" s="5"/>
      <c r="B852" s="29"/>
      <c r="C852" s="51"/>
      <c r="D852" s="29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15.75" customHeight="1" x14ac:dyDescent="0.3">
      <c r="A853" s="5"/>
      <c r="B853" s="29"/>
      <c r="C853" s="51"/>
      <c r="D853" s="29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15.75" customHeight="1" x14ac:dyDescent="0.3">
      <c r="A854" s="5"/>
      <c r="B854" s="29"/>
      <c r="C854" s="51"/>
      <c r="D854" s="29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15.75" customHeight="1" x14ac:dyDescent="0.3">
      <c r="A855" s="5"/>
      <c r="B855" s="29"/>
      <c r="C855" s="51"/>
      <c r="D855" s="29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15.75" customHeight="1" x14ac:dyDescent="0.3">
      <c r="A856" s="5"/>
      <c r="B856" s="29"/>
      <c r="C856" s="51"/>
      <c r="D856" s="29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15.75" customHeight="1" x14ac:dyDescent="0.3">
      <c r="A857" s="5"/>
      <c r="B857" s="29"/>
      <c r="C857" s="51"/>
      <c r="D857" s="29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15.75" customHeight="1" x14ac:dyDescent="0.3">
      <c r="A858" s="5"/>
      <c r="B858" s="29"/>
      <c r="C858" s="51"/>
      <c r="D858" s="29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15.75" customHeight="1" x14ac:dyDescent="0.3">
      <c r="A859" s="5"/>
      <c r="B859" s="29"/>
      <c r="C859" s="51"/>
      <c r="D859" s="29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15.75" customHeight="1" x14ac:dyDescent="0.3">
      <c r="A860" s="5"/>
      <c r="B860" s="29"/>
      <c r="C860" s="51"/>
      <c r="D860" s="29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15.75" customHeight="1" x14ac:dyDescent="0.3">
      <c r="A861" s="5"/>
      <c r="B861" s="29"/>
      <c r="C861" s="51"/>
      <c r="D861" s="29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15.75" customHeight="1" x14ac:dyDescent="0.3">
      <c r="A862" s="5"/>
      <c r="B862" s="29"/>
      <c r="C862" s="51"/>
      <c r="D862" s="29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15.75" customHeight="1" x14ac:dyDescent="0.3">
      <c r="A863" s="5"/>
      <c r="B863" s="29"/>
      <c r="C863" s="51"/>
      <c r="D863" s="29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15.75" customHeight="1" x14ac:dyDescent="0.3">
      <c r="A864" s="5"/>
      <c r="B864" s="29"/>
      <c r="C864" s="51"/>
      <c r="D864" s="29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15.75" customHeight="1" x14ac:dyDescent="0.3">
      <c r="A865" s="5"/>
      <c r="B865" s="29"/>
      <c r="C865" s="51"/>
      <c r="D865" s="29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15.75" customHeight="1" x14ac:dyDescent="0.3">
      <c r="A866" s="5"/>
      <c r="B866" s="29"/>
      <c r="C866" s="51"/>
      <c r="D866" s="29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15.75" customHeight="1" x14ac:dyDescent="0.3">
      <c r="A867" s="5"/>
      <c r="B867" s="29"/>
      <c r="C867" s="51"/>
      <c r="D867" s="29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15.75" customHeight="1" x14ac:dyDescent="0.3">
      <c r="A868" s="5"/>
      <c r="B868" s="29"/>
      <c r="C868" s="51"/>
      <c r="D868" s="29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15.75" customHeight="1" x14ac:dyDescent="0.3">
      <c r="A869" s="5"/>
      <c r="B869" s="29"/>
      <c r="C869" s="51"/>
      <c r="D869" s="29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15.75" customHeight="1" x14ac:dyDescent="0.3">
      <c r="A870" s="5"/>
      <c r="B870" s="29"/>
      <c r="C870" s="51"/>
      <c r="D870" s="29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15.75" customHeight="1" x14ac:dyDescent="0.3">
      <c r="A871" s="5"/>
      <c r="B871" s="29"/>
      <c r="C871" s="51"/>
      <c r="D871" s="29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15.75" customHeight="1" x14ac:dyDescent="0.3">
      <c r="A872" s="5"/>
      <c r="B872" s="29"/>
      <c r="C872" s="51"/>
      <c r="D872" s="29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15.75" customHeight="1" x14ac:dyDescent="0.3">
      <c r="A873" s="5"/>
      <c r="B873" s="29"/>
      <c r="C873" s="51"/>
      <c r="D873" s="29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15.75" customHeight="1" x14ac:dyDescent="0.3">
      <c r="A874" s="5"/>
      <c r="B874" s="29"/>
      <c r="C874" s="51"/>
      <c r="D874" s="29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15.75" customHeight="1" x14ac:dyDescent="0.3">
      <c r="A875" s="5"/>
      <c r="B875" s="29"/>
      <c r="C875" s="51"/>
      <c r="D875" s="29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15.75" customHeight="1" x14ac:dyDescent="0.3">
      <c r="A876" s="5"/>
      <c r="B876" s="29"/>
      <c r="C876" s="51"/>
      <c r="D876" s="29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15.75" customHeight="1" x14ac:dyDescent="0.3">
      <c r="A877" s="5"/>
      <c r="B877" s="29"/>
      <c r="C877" s="51"/>
      <c r="D877" s="29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15.75" customHeight="1" x14ac:dyDescent="0.3">
      <c r="A878" s="5"/>
      <c r="B878" s="29"/>
      <c r="C878" s="51"/>
      <c r="D878" s="29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15.75" customHeight="1" x14ac:dyDescent="0.3">
      <c r="A879" s="5"/>
      <c r="B879" s="29"/>
      <c r="C879" s="51"/>
      <c r="D879" s="29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15.75" customHeight="1" x14ac:dyDescent="0.3">
      <c r="A880" s="5"/>
      <c r="B880" s="29"/>
      <c r="C880" s="51"/>
      <c r="D880" s="29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15.75" customHeight="1" x14ac:dyDescent="0.3">
      <c r="A881" s="5"/>
      <c r="B881" s="29"/>
      <c r="C881" s="51"/>
      <c r="D881" s="29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15.75" customHeight="1" x14ac:dyDescent="0.3">
      <c r="A882" s="5"/>
      <c r="B882" s="29"/>
      <c r="C882" s="51"/>
      <c r="D882" s="29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15.75" customHeight="1" x14ac:dyDescent="0.3">
      <c r="A883" s="5"/>
      <c r="B883" s="29"/>
      <c r="C883" s="51"/>
      <c r="D883" s="29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15.75" customHeight="1" x14ac:dyDescent="0.3">
      <c r="A884" s="5"/>
      <c r="B884" s="29"/>
      <c r="C884" s="51"/>
      <c r="D884" s="29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15.75" customHeight="1" x14ac:dyDescent="0.3">
      <c r="A885" s="5"/>
      <c r="B885" s="29"/>
      <c r="C885" s="51"/>
      <c r="D885" s="29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15.75" customHeight="1" x14ac:dyDescent="0.3">
      <c r="A886" s="5"/>
      <c r="B886" s="29"/>
      <c r="C886" s="51"/>
      <c r="D886" s="29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15.75" customHeight="1" x14ac:dyDescent="0.3">
      <c r="A887" s="5"/>
      <c r="B887" s="29"/>
      <c r="C887" s="51"/>
      <c r="D887" s="29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15.75" customHeight="1" x14ac:dyDescent="0.3">
      <c r="A888" s="5"/>
      <c r="B888" s="29"/>
      <c r="C888" s="51"/>
      <c r="D888" s="29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15.75" customHeight="1" x14ac:dyDescent="0.3">
      <c r="A889" s="5"/>
      <c r="B889" s="29"/>
      <c r="C889" s="51"/>
      <c r="D889" s="29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15.75" customHeight="1" x14ac:dyDescent="0.3">
      <c r="A890" s="5"/>
      <c r="B890" s="29"/>
      <c r="C890" s="51"/>
      <c r="D890" s="29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15.75" customHeight="1" x14ac:dyDescent="0.3">
      <c r="A891" s="5"/>
      <c r="B891" s="29"/>
      <c r="C891" s="51"/>
      <c r="D891" s="29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15.75" customHeight="1" x14ac:dyDescent="0.3">
      <c r="A892" s="5"/>
      <c r="B892" s="29"/>
      <c r="C892" s="51"/>
      <c r="D892" s="29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15.75" customHeight="1" x14ac:dyDescent="0.3">
      <c r="A893" s="5"/>
      <c r="B893" s="29"/>
      <c r="C893" s="51"/>
      <c r="D893" s="29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15.75" customHeight="1" x14ac:dyDescent="0.3">
      <c r="A894" s="5"/>
      <c r="B894" s="29"/>
      <c r="C894" s="51"/>
      <c r="D894" s="29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15.75" customHeight="1" x14ac:dyDescent="0.3">
      <c r="A895" s="5"/>
      <c r="B895" s="29"/>
      <c r="C895" s="51"/>
      <c r="D895" s="29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15.75" customHeight="1" x14ac:dyDescent="0.3">
      <c r="A896" s="5"/>
      <c r="B896" s="29"/>
      <c r="C896" s="51"/>
      <c r="D896" s="29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15.75" customHeight="1" x14ac:dyDescent="0.3">
      <c r="A897" s="5"/>
      <c r="B897" s="29"/>
      <c r="C897" s="51"/>
      <c r="D897" s="29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15.75" customHeight="1" x14ac:dyDescent="0.3">
      <c r="A898" s="5"/>
      <c r="B898" s="29"/>
      <c r="C898" s="51"/>
      <c r="D898" s="29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15.75" customHeight="1" x14ac:dyDescent="0.3">
      <c r="A899" s="5"/>
      <c r="B899" s="29"/>
      <c r="C899" s="51"/>
      <c r="D899" s="29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15.75" customHeight="1" x14ac:dyDescent="0.3">
      <c r="A900" s="5"/>
      <c r="B900" s="29"/>
      <c r="C900" s="51"/>
      <c r="D900" s="29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15.75" customHeight="1" x14ac:dyDescent="0.3">
      <c r="A901" s="5"/>
      <c r="B901" s="29"/>
      <c r="C901" s="51"/>
      <c r="D901" s="29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15.75" customHeight="1" x14ac:dyDescent="0.3">
      <c r="A902" s="5"/>
      <c r="B902" s="29"/>
      <c r="C902" s="51"/>
      <c r="D902" s="29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15.75" customHeight="1" x14ac:dyDescent="0.3">
      <c r="A903" s="5"/>
      <c r="B903" s="29"/>
      <c r="C903" s="51"/>
      <c r="D903" s="29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15.75" customHeight="1" x14ac:dyDescent="0.3">
      <c r="A904" s="5"/>
      <c r="B904" s="29"/>
      <c r="C904" s="51"/>
      <c r="D904" s="29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15.75" customHeight="1" x14ac:dyDescent="0.3">
      <c r="A905" s="5"/>
      <c r="B905" s="29"/>
      <c r="C905" s="51"/>
      <c r="D905" s="29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15.75" customHeight="1" x14ac:dyDescent="0.3">
      <c r="A906" s="5"/>
      <c r="B906" s="29"/>
      <c r="C906" s="51"/>
      <c r="D906" s="29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15.75" customHeight="1" x14ac:dyDescent="0.3">
      <c r="A907" s="5"/>
      <c r="B907" s="29"/>
      <c r="C907" s="51"/>
      <c r="D907" s="29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15.75" customHeight="1" x14ac:dyDescent="0.3">
      <c r="A908" s="5"/>
      <c r="B908" s="29"/>
      <c r="C908" s="51"/>
      <c r="D908" s="29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15.75" customHeight="1" x14ac:dyDescent="0.3">
      <c r="A909" s="5"/>
      <c r="B909" s="29"/>
      <c r="C909" s="51"/>
      <c r="D909" s="29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15.75" customHeight="1" x14ac:dyDescent="0.3">
      <c r="A910" s="5"/>
      <c r="B910" s="29"/>
      <c r="C910" s="51"/>
      <c r="D910" s="29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15.75" customHeight="1" x14ac:dyDescent="0.3">
      <c r="A911" s="5"/>
      <c r="B911" s="29"/>
      <c r="C911" s="51"/>
      <c r="D911" s="29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 spans="1:21" ht="15.75" customHeight="1" x14ac:dyDescent="0.3">
      <c r="A912" s="5"/>
      <c r="B912" s="29"/>
      <c r="C912" s="51"/>
      <c r="D912" s="29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 spans="1:21" ht="15.75" customHeight="1" x14ac:dyDescent="0.3">
      <c r="A913" s="5"/>
      <c r="B913" s="29"/>
      <c r="C913" s="51"/>
      <c r="D913" s="29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 spans="1:21" ht="15.75" customHeight="1" x14ac:dyDescent="0.3">
      <c r="A914" s="5"/>
      <c r="B914" s="29"/>
      <c r="C914" s="51"/>
      <c r="D914" s="29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 spans="1:21" ht="15.75" customHeight="1" x14ac:dyDescent="0.3">
      <c r="A915" s="5"/>
      <c r="B915" s="29"/>
      <c r="C915" s="51"/>
      <c r="D915" s="29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 spans="1:21" ht="15.75" customHeight="1" x14ac:dyDescent="0.3">
      <c r="A916" s="5"/>
      <c r="B916" s="29"/>
      <c r="C916" s="51"/>
      <c r="D916" s="29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 spans="1:21" ht="15.75" customHeight="1" x14ac:dyDescent="0.3">
      <c r="A917" s="5"/>
      <c r="B917" s="29"/>
      <c r="C917" s="51"/>
      <c r="D917" s="29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 spans="1:21" ht="15.75" customHeight="1" x14ac:dyDescent="0.3">
      <c r="A918" s="5"/>
      <c r="B918" s="29"/>
      <c r="C918" s="51"/>
      <c r="D918" s="29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 spans="1:21" ht="15.75" customHeight="1" x14ac:dyDescent="0.3">
      <c r="A919" s="5"/>
      <c r="B919" s="29"/>
      <c r="C919" s="51"/>
      <c r="D919" s="29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 spans="1:21" ht="15.75" customHeight="1" x14ac:dyDescent="0.3">
      <c r="A920" s="5"/>
      <c r="B920" s="29"/>
      <c r="C920" s="51"/>
      <c r="D920" s="29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 spans="1:21" ht="15.75" customHeight="1" x14ac:dyDescent="0.3">
      <c r="A921" s="5"/>
      <c r="B921" s="29"/>
      <c r="C921" s="51"/>
      <c r="D921" s="29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 spans="1:21" ht="15.75" customHeight="1" x14ac:dyDescent="0.3">
      <c r="A922" s="5"/>
      <c r="B922" s="29"/>
      <c r="C922" s="51"/>
      <c r="D922" s="29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 spans="1:21" ht="15.75" customHeight="1" x14ac:dyDescent="0.3">
      <c r="A923" s="5"/>
      <c r="B923" s="29"/>
      <c r="C923" s="51"/>
      <c r="D923" s="29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 spans="1:21" ht="15.75" customHeight="1" x14ac:dyDescent="0.3">
      <c r="A924" s="5"/>
      <c r="B924" s="29"/>
      <c r="C924" s="51"/>
      <c r="D924" s="29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 spans="1:21" ht="15.75" customHeight="1" x14ac:dyDescent="0.3">
      <c r="A925" s="5"/>
      <c r="B925" s="29"/>
      <c r="C925" s="51"/>
      <c r="D925" s="29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 spans="1:21" ht="15.75" customHeight="1" x14ac:dyDescent="0.3">
      <c r="A926" s="5"/>
      <c r="B926" s="29"/>
      <c r="C926" s="51"/>
      <c r="D926" s="29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 spans="1:21" ht="15.75" customHeight="1" x14ac:dyDescent="0.3">
      <c r="A927" s="5"/>
      <c r="B927" s="29"/>
      <c r="C927" s="51"/>
      <c r="D927" s="29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 spans="1:21" ht="15.75" customHeight="1" x14ac:dyDescent="0.3">
      <c r="A928" s="5"/>
      <c r="B928" s="29"/>
      <c r="C928" s="51"/>
      <c r="D928" s="29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 spans="1:21" ht="15.75" customHeight="1" x14ac:dyDescent="0.3">
      <c r="A929" s="5"/>
      <c r="B929" s="29"/>
      <c r="C929" s="51"/>
      <c r="D929" s="29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 spans="1:21" ht="15.75" customHeight="1" x14ac:dyDescent="0.3">
      <c r="A930" s="5"/>
      <c r="B930" s="29"/>
      <c r="C930" s="51"/>
      <c r="D930" s="29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 spans="1:21" ht="15.75" customHeight="1" x14ac:dyDescent="0.3">
      <c r="A931" s="5"/>
      <c r="B931" s="29"/>
      <c r="C931" s="51"/>
      <c r="D931" s="29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 spans="1:21" ht="15.75" customHeight="1" x14ac:dyDescent="0.3">
      <c r="A932" s="5"/>
      <c r="B932" s="29"/>
      <c r="C932" s="51"/>
      <c r="D932" s="29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 spans="1:21" ht="15.75" customHeight="1" x14ac:dyDescent="0.3">
      <c r="A933" s="5"/>
      <c r="B933" s="29"/>
      <c r="C933" s="51"/>
      <c r="D933" s="29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 spans="1:21" ht="15.75" customHeight="1" x14ac:dyDescent="0.3">
      <c r="A934" s="5"/>
      <c r="B934" s="29"/>
      <c r="C934" s="51"/>
      <c r="D934" s="29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 spans="1:21" ht="15.75" customHeight="1" x14ac:dyDescent="0.3">
      <c r="A935" s="5"/>
      <c r="B935" s="29"/>
      <c r="C935" s="51"/>
      <c r="D935" s="29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 spans="1:21" ht="15.75" customHeight="1" x14ac:dyDescent="0.3">
      <c r="A936" s="5"/>
      <c r="B936" s="29"/>
      <c r="C936" s="51"/>
      <c r="D936" s="29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 spans="1:21" ht="15.75" customHeight="1" x14ac:dyDescent="0.3">
      <c r="A937" s="5"/>
      <c r="B937" s="29"/>
      <c r="C937" s="51"/>
      <c r="D937" s="29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 spans="1:21" ht="15.75" customHeight="1" x14ac:dyDescent="0.3">
      <c r="A938" s="5"/>
      <c r="B938" s="29"/>
      <c r="C938" s="51"/>
      <c r="D938" s="29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 spans="1:21" ht="15.75" customHeight="1" x14ac:dyDescent="0.3">
      <c r="A939" s="5"/>
      <c r="B939" s="29"/>
      <c r="C939" s="51"/>
      <c r="D939" s="29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 spans="1:21" ht="15.75" customHeight="1" x14ac:dyDescent="0.3">
      <c r="A940" s="5"/>
      <c r="B940" s="29"/>
      <c r="C940" s="51"/>
      <c r="D940" s="29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 spans="1:21" ht="15.75" customHeight="1" x14ac:dyDescent="0.3">
      <c r="A941" s="5"/>
      <c r="B941" s="29"/>
      <c r="C941" s="51"/>
      <c r="D941" s="29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 spans="1:21" ht="15.75" customHeight="1" x14ac:dyDescent="0.3">
      <c r="A942" s="5"/>
      <c r="B942" s="29"/>
      <c r="C942" s="51"/>
      <c r="D942" s="29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 spans="1:21" ht="15.75" customHeight="1" x14ac:dyDescent="0.3">
      <c r="A943" s="5"/>
      <c r="B943" s="29"/>
      <c r="C943" s="51"/>
      <c r="D943" s="29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 spans="1:21" ht="15.75" customHeight="1" x14ac:dyDescent="0.3">
      <c r="A944" s="5"/>
      <c r="B944" s="29"/>
      <c r="C944" s="51"/>
      <c r="D944" s="29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 spans="1:21" ht="15.75" customHeight="1" x14ac:dyDescent="0.3">
      <c r="A945" s="5"/>
      <c r="B945" s="29"/>
      <c r="C945" s="51"/>
      <c r="D945" s="29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 spans="1:21" ht="15.75" customHeight="1" x14ac:dyDescent="0.3">
      <c r="A946" s="5"/>
      <c r="B946" s="29"/>
      <c r="C946" s="51"/>
      <c r="D946" s="29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 spans="1:21" ht="15.75" customHeight="1" x14ac:dyDescent="0.3">
      <c r="A947" s="5"/>
      <c r="B947" s="29"/>
      <c r="C947" s="51"/>
      <c r="D947" s="29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 spans="1:21" ht="15.75" customHeight="1" x14ac:dyDescent="0.3">
      <c r="A948" s="5"/>
      <c r="B948" s="29"/>
      <c r="C948" s="51"/>
      <c r="D948" s="29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 spans="1:21" ht="15.75" customHeight="1" x14ac:dyDescent="0.3">
      <c r="A949" s="5"/>
      <c r="B949" s="29"/>
      <c r="C949" s="51"/>
      <c r="D949" s="29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 spans="1:21" ht="15.75" customHeight="1" x14ac:dyDescent="0.3">
      <c r="A950" s="5"/>
      <c r="B950" s="29"/>
      <c r="C950" s="51"/>
      <c r="D950" s="29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 spans="1:21" ht="15.75" customHeight="1" x14ac:dyDescent="0.3">
      <c r="A951" s="5"/>
      <c r="B951" s="29"/>
      <c r="C951" s="51"/>
      <c r="D951" s="29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 spans="1:21" ht="15.75" customHeight="1" x14ac:dyDescent="0.3">
      <c r="A952" s="5"/>
      <c r="B952" s="29"/>
      <c r="C952" s="51"/>
      <c r="D952" s="29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 spans="1:21" ht="15.75" customHeight="1" x14ac:dyDescent="0.3">
      <c r="A953" s="5"/>
      <c r="B953" s="29"/>
      <c r="C953" s="51"/>
      <c r="D953" s="29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 spans="1:21" ht="15.75" customHeight="1" x14ac:dyDescent="0.3">
      <c r="A954" s="5"/>
      <c r="B954" s="29"/>
      <c r="C954" s="51"/>
      <c r="D954" s="29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 spans="1:21" ht="15.75" customHeight="1" x14ac:dyDescent="0.3">
      <c r="A955" s="5"/>
      <c r="B955" s="29"/>
      <c r="C955" s="51"/>
      <c r="D955" s="29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 spans="1:21" ht="15.75" customHeight="1" x14ac:dyDescent="0.3">
      <c r="A956" s="5"/>
      <c r="B956" s="29"/>
      <c r="C956" s="51"/>
      <c r="D956" s="29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 spans="1:21" ht="15.75" customHeight="1" x14ac:dyDescent="0.3">
      <c r="A957" s="5"/>
      <c r="B957" s="29"/>
      <c r="C957" s="51"/>
      <c r="D957" s="29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 spans="1:21" ht="15.75" customHeight="1" x14ac:dyDescent="0.3">
      <c r="A958" s="5"/>
      <c r="B958" s="29"/>
      <c r="C958" s="51"/>
      <c r="D958" s="29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 spans="1:21" ht="15.75" customHeight="1" x14ac:dyDescent="0.3">
      <c r="A959" s="5"/>
      <c r="B959" s="29"/>
      <c r="C959" s="51"/>
      <c r="D959" s="29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 spans="1:21" ht="15.75" customHeight="1" x14ac:dyDescent="0.3">
      <c r="A960" s="5"/>
      <c r="B960" s="29"/>
      <c r="C960" s="51"/>
      <c r="D960" s="29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 spans="1:21" ht="15.75" customHeight="1" x14ac:dyDescent="0.3">
      <c r="A961" s="5"/>
      <c r="B961" s="29"/>
      <c r="C961" s="51"/>
      <c r="D961" s="29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 spans="1:21" ht="15.75" customHeight="1" x14ac:dyDescent="0.3">
      <c r="A962" s="5"/>
      <c r="B962" s="29"/>
      <c r="C962" s="51"/>
      <c r="D962" s="29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 spans="1:21" ht="15.75" customHeight="1" x14ac:dyDescent="0.3">
      <c r="A963" s="5"/>
      <c r="B963" s="29"/>
      <c r="C963" s="51"/>
      <c r="D963" s="29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 spans="1:21" ht="15.75" customHeight="1" x14ac:dyDescent="0.3">
      <c r="A964" s="5"/>
      <c r="B964" s="29"/>
      <c r="C964" s="51"/>
      <c r="D964" s="29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 spans="1:21" ht="15.75" customHeight="1" x14ac:dyDescent="0.3">
      <c r="A965" s="5"/>
      <c r="B965" s="29"/>
      <c r="C965" s="51"/>
      <c r="D965" s="29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 spans="1:21" ht="15.75" customHeight="1" x14ac:dyDescent="0.3">
      <c r="A966" s="5"/>
      <c r="B966" s="29"/>
      <c r="C966" s="51"/>
      <c r="D966" s="29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 spans="1:21" ht="15.75" customHeight="1" x14ac:dyDescent="0.3">
      <c r="A967" s="5"/>
      <c r="B967" s="29"/>
      <c r="C967" s="51"/>
      <c r="D967" s="29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 spans="1:21" ht="15.75" customHeight="1" x14ac:dyDescent="0.3">
      <c r="A968" s="5"/>
      <c r="B968" s="29"/>
      <c r="C968" s="51"/>
      <c r="D968" s="29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 spans="1:21" ht="15.75" customHeight="1" x14ac:dyDescent="0.3">
      <c r="A969" s="5"/>
      <c r="B969" s="29"/>
      <c r="C969" s="51"/>
      <c r="D969" s="29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 spans="1:21" ht="15.75" customHeight="1" x14ac:dyDescent="0.3">
      <c r="A970" s="5"/>
      <c r="B970" s="29"/>
      <c r="C970" s="51"/>
      <c r="D970" s="29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 spans="1:21" ht="15.75" customHeight="1" x14ac:dyDescent="0.3">
      <c r="A971" s="5"/>
      <c r="B971" s="29"/>
      <c r="C971" s="51"/>
      <c r="D971" s="29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 spans="1:21" ht="15.75" customHeight="1" x14ac:dyDescent="0.3">
      <c r="A972" s="5"/>
      <c r="B972" s="29"/>
      <c r="C972" s="51"/>
      <c r="D972" s="29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 spans="1:21" ht="15.75" customHeight="1" x14ac:dyDescent="0.3">
      <c r="A973" s="5"/>
      <c r="B973" s="29"/>
      <c r="C973" s="51"/>
      <c r="D973" s="29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</row>
    <row r="974" spans="1:21" ht="15.75" customHeight="1" x14ac:dyDescent="0.3">
      <c r="A974" s="5"/>
      <c r="B974" s="29"/>
      <c r="C974" s="51"/>
      <c r="D974" s="29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</row>
    <row r="975" spans="1:21" ht="15.75" customHeight="1" x14ac:dyDescent="0.3">
      <c r="A975" s="5"/>
      <c r="B975" s="29"/>
      <c r="C975" s="51"/>
      <c r="D975" s="29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</row>
    <row r="976" spans="1:21" ht="15.75" customHeight="1" x14ac:dyDescent="0.3">
      <c r="A976" s="5"/>
      <c r="B976" s="29"/>
      <c r="C976" s="51"/>
      <c r="D976" s="29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</row>
    <row r="977" spans="1:21" ht="15.75" customHeight="1" x14ac:dyDescent="0.3">
      <c r="A977" s="5"/>
      <c r="B977" s="29"/>
      <c r="C977" s="51"/>
      <c r="D977" s="29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</row>
    <row r="978" spans="1:21" ht="15.75" customHeight="1" x14ac:dyDescent="0.3">
      <c r="A978" s="5"/>
      <c r="B978" s="29"/>
      <c r="C978" s="51"/>
      <c r="D978" s="29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</row>
    <row r="979" spans="1:21" ht="15.75" customHeight="1" x14ac:dyDescent="0.3">
      <c r="A979" s="5"/>
      <c r="B979" s="29"/>
      <c r="C979" s="51"/>
      <c r="D979" s="29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</row>
    <row r="980" spans="1:21" ht="15.75" customHeight="1" x14ac:dyDescent="0.3">
      <c r="A980" s="5"/>
      <c r="B980" s="29"/>
      <c r="C980" s="51"/>
      <c r="D980" s="29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</row>
    <row r="981" spans="1:21" ht="15.75" customHeight="1" x14ac:dyDescent="0.3">
      <c r="A981" s="5"/>
      <c r="B981" s="29"/>
      <c r="C981" s="51"/>
      <c r="D981" s="29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</row>
    <row r="982" spans="1:21" ht="15.75" customHeight="1" x14ac:dyDescent="0.3">
      <c r="A982" s="5"/>
      <c r="B982" s="29"/>
      <c r="C982" s="51"/>
      <c r="D982" s="29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</row>
    <row r="983" spans="1:21" ht="15.75" customHeight="1" x14ac:dyDescent="0.3">
      <c r="A983" s="5"/>
      <c r="B983" s="29"/>
      <c r="C983" s="51"/>
      <c r="D983" s="29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</row>
    <row r="984" spans="1:21" ht="15.75" customHeight="1" x14ac:dyDescent="0.3">
      <c r="A984" s="5"/>
      <c r="B984" s="29"/>
      <c r="C984" s="51"/>
      <c r="D984" s="29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</row>
    <row r="985" spans="1:21" ht="15.75" customHeight="1" x14ac:dyDescent="0.3">
      <c r="A985" s="5"/>
      <c r="B985" s="29"/>
      <c r="C985" s="51"/>
      <c r="D985" s="29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</row>
    <row r="986" spans="1:21" ht="15.75" customHeight="1" x14ac:dyDescent="0.3">
      <c r="A986" s="5"/>
      <c r="B986" s="29"/>
      <c r="C986" s="51"/>
      <c r="D986" s="29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</row>
    <row r="987" spans="1:21" ht="15.75" customHeight="1" x14ac:dyDescent="0.3">
      <c r="A987" s="5"/>
      <c r="B987" s="29"/>
      <c r="C987" s="51"/>
      <c r="D987" s="29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</row>
    <row r="988" spans="1:21" ht="15.75" customHeight="1" x14ac:dyDescent="0.3">
      <c r="A988" s="5"/>
      <c r="B988" s="29"/>
      <c r="C988" s="51"/>
      <c r="D988" s="29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</row>
    <row r="989" spans="1:21" ht="15.75" customHeight="1" x14ac:dyDescent="0.3">
      <c r="A989" s="5"/>
      <c r="B989" s="29"/>
      <c r="C989" s="51"/>
      <c r="D989" s="29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</row>
    <row r="990" spans="1:21" ht="15.75" customHeight="1" x14ac:dyDescent="0.3">
      <c r="A990" s="5"/>
      <c r="B990" s="29"/>
      <c r="C990" s="51"/>
      <c r="D990" s="29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</row>
    <row r="991" spans="1:21" ht="15.75" customHeight="1" x14ac:dyDescent="0.3">
      <c r="A991" s="5"/>
      <c r="B991" s="29"/>
      <c r="C991" s="51"/>
      <c r="D991" s="29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</row>
    <row r="992" spans="1:21" ht="15.75" customHeight="1" x14ac:dyDescent="0.3">
      <c r="A992" s="5"/>
      <c r="B992" s="29"/>
      <c r="C992" s="51"/>
      <c r="D992" s="29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</row>
    <row r="993" spans="1:21" ht="15.75" customHeight="1" x14ac:dyDescent="0.3">
      <c r="A993" s="5"/>
      <c r="B993" s="29"/>
      <c r="C993" s="51"/>
      <c r="D993" s="29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</row>
    <row r="994" spans="1:21" ht="15.75" customHeight="1" x14ac:dyDescent="0.3">
      <c r="A994" s="5"/>
      <c r="B994" s="29"/>
      <c r="C994" s="51"/>
      <c r="D994" s="29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</row>
    <row r="995" spans="1:21" ht="15.75" customHeight="1" x14ac:dyDescent="0.3">
      <c r="A995" s="5"/>
      <c r="B995" s="29"/>
      <c r="C995" s="51"/>
      <c r="D995" s="29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</row>
    <row r="996" spans="1:21" ht="15.75" customHeight="1" x14ac:dyDescent="0.3">
      <c r="A996" s="5"/>
      <c r="B996" s="29"/>
      <c r="C996" s="51"/>
      <c r="D996" s="29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</row>
    <row r="997" spans="1:21" ht="15.75" customHeight="1" x14ac:dyDescent="0.3">
      <c r="A997" s="5"/>
      <c r="B997" s="29"/>
      <c r="C997" s="51"/>
      <c r="D997" s="29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</row>
    <row r="998" spans="1:21" ht="15.75" customHeight="1" x14ac:dyDescent="0.3">
      <c r="A998" s="5"/>
      <c r="B998" s="29"/>
      <c r="C998" s="51"/>
      <c r="D998" s="29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</row>
    <row r="999" spans="1:21" ht="15.75" customHeight="1" x14ac:dyDescent="0.3">
      <c r="A999" s="5"/>
      <c r="B999" s="29"/>
      <c r="C999" s="51"/>
      <c r="D999" s="29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</row>
    <row r="1000" spans="1:21" ht="15" customHeight="1" x14ac:dyDescent="0.3">
      <c r="A1000" s="5"/>
      <c r="B1000" s="29"/>
      <c r="D1000" s="29"/>
    </row>
    <row r="1001" spans="1:21" ht="15" customHeight="1" x14ac:dyDescent="0.3">
      <c r="A1001" s="5"/>
      <c r="B1001" s="29"/>
      <c r="D1001" s="29"/>
    </row>
    <row r="1002" spans="1:21" ht="15" customHeight="1" x14ac:dyDescent="0.3">
      <c r="A1002" s="5"/>
      <c r="B1002" s="29"/>
      <c r="D1002" s="29"/>
    </row>
    <row r="1003" spans="1:21" ht="15" customHeight="1" x14ac:dyDescent="0.3">
      <c r="A1003" s="5"/>
      <c r="B1003" s="29"/>
      <c r="D1003" s="29"/>
    </row>
    <row r="1004" spans="1:21" ht="15" customHeight="1" x14ac:dyDescent="0.3">
      <c r="A1004" s="5"/>
      <c r="B1004" s="29"/>
      <c r="D1004" s="29"/>
    </row>
    <row r="1005" spans="1:21" ht="15" customHeight="1" x14ac:dyDescent="0.3">
      <c r="A1005" s="5"/>
      <c r="B1005" s="29"/>
      <c r="D1005" s="29"/>
    </row>
  </sheetData>
  <mergeCells count="1">
    <mergeCell ref="A1:B1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Tartalékalap nyilvántartása</vt:lpstr>
      <vt:lpstr>Költségvetés-bevételek</vt:lpstr>
      <vt:lpstr>Költségvetés-Kiadás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SZMCS-Iroda2</dc:creator>
  <cp:lastModifiedBy>Kismedve</cp:lastModifiedBy>
  <dcterms:created xsi:type="dcterms:W3CDTF">2019-09-27T12:45:54Z</dcterms:created>
  <dcterms:modified xsi:type="dcterms:W3CDTF">2022-03-04T19:36:26Z</dcterms:modified>
</cp:coreProperties>
</file>